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2025 debv\Censo Escolar\Final\2025\Formularios\"/>
    </mc:Choice>
  </mc:AlternateContent>
  <xr:revisionPtr revIDLastSave="0" documentId="13_ncr:1_{D1258FD4-1B6F-4302-803F-6700CA98FC6F}" xr6:coauthVersionLast="47" xr6:coauthVersionMax="47" xr10:uidLastSave="{00000000-0000-0000-0000-000000000000}"/>
  <workbookProtection workbookAlgorithmName="SHA-512" workbookHashValue="g7vfXOVSFnrT6tnfiV7vy5L/WaFjF4piHkswgwUCHFDP+lZm0Mw7D/Nh7Jj1e6UThMr4mgZBzh3fDiLz98J3jA==" workbookSaltValue="CAuRSONerxlvAPLOZFj+og==" workbookSpinCount="100000" lockStructure="1"/>
  <bookViews>
    <workbookView xWindow="11115" yWindow="165" windowWidth="17505" windowHeight="14955" tabRatio="854" firstSheet="2" activeTab="2" xr2:uid="{00000000-000D-0000-FFFF-FFFF00000000}"/>
  </bookViews>
  <sheets>
    <sheet name="ubicacion (2)" sheetId="66" state="hidden" r:id="rId1"/>
    <sheet name="Códigos Portada" sheetId="27" state="hidden" r:id="rId2"/>
    <sheet name="Portada" sheetId="54" r:id="rId3"/>
    <sheet name="Cuadro 1" sheetId="40" r:id="rId4"/>
    <sheet name="Cuadro 2" sheetId="41" r:id="rId5"/>
    <sheet name="Cuadro 3" sheetId="42" r:id="rId6"/>
    <sheet name="Cuadro 4" sheetId="60" r:id="rId7"/>
    <sheet name="Cuadro 5" sheetId="45" r:id="rId8"/>
    <sheet name="Cuadro 6" sheetId="46" r:id="rId9"/>
    <sheet name="Cuadro 7" sheetId="73" r:id="rId10"/>
    <sheet name="Cuadro 8" sheetId="74" r:id="rId11"/>
    <sheet name="Cuadro 9" sheetId="69" r:id="rId12"/>
    <sheet name="Cuadro 10" sheetId="78" r:id="rId13"/>
    <sheet name="Cuadro 11" sheetId="79" r:id="rId14"/>
    <sheet name="Cuadro 12" sheetId="80" r:id="rId15"/>
    <sheet name="Cuadro 13" sheetId="75" r:id="rId16"/>
    <sheet name="Cuadro 14" sheetId="76" r:id="rId17"/>
    <sheet name="Cuadro 15" sheetId="77" r:id="rId18"/>
  </sheets>
  <definedNames>
    <definedName name="_xlnm._FilterDatabase" localSheetId="1" hidden="1">'Códigos Portada'!$A$2:$U$8</definedName>
    <definedName name="_xlnm._FilterDatabase" localSheetId="0" hidden="1">'ubicacion (2)'!$A$1:$E$1</definedName>
    <definedName name="_xlnm.Print_Area" localSheetId="3">'Cuadro 1'!$B$1:$T$24</definedName>
    <definedName name="_xlnm.Print_Area" localSheetId="12">'Cuadro 10'!$B$1:$G$36</definedName>
    <definedName name="_xlnm.Print_Area" localSheetId="13">'Cuadro 11'!$B$1:$J$35</definedName>
    <definedName name="_xlnm.Print_Area" localSheetId="14">'Cuadro 12'!$B$1:$H$41</definedName>
    <definedName name="_xlnm.Print_Area" localSheetId="17">'Cuadro 15'!$B$1:$G$34</definedName>
    <definedName name="_xlnm.Print_Area" localSheetId="4">'Cuadro 2'!$B$1:$T$31</definedName>
    <definedName name="_xlnm.Print_Area" localSheetId="5">'Cuadro 3'!$B$1:$T$31</definedName>
    <definedName name="_xlnm.Print_Area" localSheetId="6">'Cuadro 4'!$B$1:$T$14</definedName>
    <definedName name="_xlnm.Print_Area" localSheetId="7">'Cuadro 5'!$B$1:$T$19</definedName>
    <definedName name="_xlnm.Print_Area" localSheetId="8">'Cuadro 6'!$B$1:$T$36</definedName>
    <definedName name="_xlnm.Print_Area" localSheetId="9">'Cuadro 7'!$B$1:$H$25</definedName>
    <definedName name="_xlnm.Print_Area" localSheetId="10">'Cuadro 8'!$B$1:$S$27</definedName>
    <definedName name="_xlnm.Print_Area" localSheetId="11">'Cuadro 9'!$B$1:$H$34</definedName>
    <definedName name="_xlnm.Print_Area" localSheetId="2">Portada!$B$1:$E$27</definedName>
    <definedName name="datos">'Códigos Portada'!$A$3:$U$8</definedName>
    <definedName name="Final" localSheetId="11">('Cuadro 9'!A1048566+'Cuadro 9'!A1048567+'Cuadro 9'!A1048569)-('Cuadro 9'!A1048571+'Cuadro 9'!A1048573+'Cuadro 9'!A1048575)</definedName>
    <definedName name="prov">'ubicacion (2)'!$A$2:$B$493</definedName>
    <definedName name="prov1">'ubicacion (2)'!$D$2:$E$493</definedName>
    <definedName name="SINO">'Cuadro 10'!$F$1:$F$2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6" l="1"/>
  <c r="C9" i="46" s="1"/>
  <c r="E9" i="46"/>
  <c r="T24" i="42"/>
  <c r="S24" i="42"/>
  <c r="Q24" i="42"/>
  <c r="P24" i="42"/>
  <c r="N24" i="42"/>
  <c r="M24" i="42"/>
  <c r="K24" i="42"/>
  <c r="J24" i="42"/>
  <c r="E25" i="42" s="1"/>
  <c r="H24" i="42"/>
  <c r="G24" i="42"/>
  <c r="E23" i="41"/>
  <c r="R22" i="42"/>
  <c r="O22" i="42"/>
  <c r="L22" i="42"/>
  <c r="I22" i="42"/>
  <c r="F22" i="42"/>
  <c r="E22" i="42"/>
  <c r="D22" i="42"/>
  <c r="C22" i="42"/>
  <c r="R21" i="42"/>
  <c r="O21" i="42"/>
  <c r="L21" i="42"/>
  <c r="I21" i="42"/>
  <c r="F21" i="42"/>
  <c r="E21" i="42"/>
  <c r="C21" i="42" s="1"/>
  <c r="D21" i="42"/>
  <c r="R20" i="42"/>
  <c r="O20" i="42"/>
  <c r="L20" i="42"/>
  <c r="I20" i="42"/>
  <c r="F20" i="42"/>
  <c r="E20" i="42"/>
  <c r="D20" i="42"/>
  <c r="C20" i="42" s="1"/>
  <c r="R19" i="42"/>
  <c r="O19" i="42"/>
  <c r="L19" i="42"/>
  <c r="I19" i="42"/>
  <c r="F19" i="42"/>
  <c r="E19" i="42"/>
  <c r="D19" i="42"/>
  <c r="C19" i="42"/>
  <c r="R18" i="42"/>
  <c r="O18" i="42"/>
  <c r="L18" i="42"/>
  <c r="I18" i="42"/>
  <c r="F18" i="42"/>
  <c r="E18" i="42"/>
  <c r="C18" i="42" s="1"/>
  <c r="D18" i="42"/>
  <c r="R17" i="42"/>
  <c r="O17" i="42"/>
  <c r="L17" i="42"/>
  <c r="I17" i="42"/>
  <c r="F17" i="42"/>
  <c r="E17" i="42"/>
  <c r="D17" i="42"/>
  <c r="C17" i="42"/>
  <c r="R16" i="42"/>
  <c r="O16" i="42"/>
  <c r="L16" i="42"/>
  <c r="I16" i="42"/>
  <c r="F16" i="42"/>
  <c r="E16" i="42"/>
  <c r="D16" i="42"/>
  <c r="C16" i="42"/>
  <c r="F15" i="42"/>
  <c r="E15" i="42"/>
  <c r="D15" i="42"/>
  <c r="C15" i="42"/>
  <c r="L14" i="42"/>
  <c r="I14" i="42"/>
  <c r="E14" i="42"/>
  <c r="D14" i="42"/>
  <c r="C14" i="42" s="1"/>
  <c r="L13" i="42"/>
  <c r="I13" i="42"/>
  <c r="E13" i="42"/>
  <c r="D13" i="42"/>
  <c r="R12" i="42"/>
  <c r="O12" i="42"/>
  <c r="I12" i="42"/>
  <c r="F12" i="42"/>
  <c r="E12" i="42"/>
  <c r="C12" i="42" s="1"/>
  <c r="D12" i="42"/>
  <c r="R11" i="42"/>
  <c r="O11" i="42"/>
  <c r="L11" i="42"/>
  <c r="I11" i="42"/>
  <c r="F11" i="42"/>
  <c r="E11" i="42"/>
  <c r="D11" i="42"/>
  <c r="C11" i="42" s="1"/>
  <c r="F10" i="42"/>
  <c r="E10" i="42"/>
  <c r="D10" i="42"/>
  <c r="C10" i="42" s="1"/>
  <c r="I9" i="42"/>
  <c r="F9" i="42"/>
  <c r="E9" i="42"/>
  <c r="D9" i="42"/>
  <c r="R8" i="42"/>
  <c r="O8" i="42"/>
  <c r="L8" i="42"/>
  <c r="I8" i="42"/>
  <c r="F8" i="42"/>
  <c r="E8" i="42"/>
  <c r="D8" i="42"/>
  <c r="C8" i="42" s="1"/>
  <c r="L7" i="42"/>
  <c r="E7" i="42"/>
  <c r="D7" i="42"/>
  <c r="R6" i="42"/>
  <c r="O6" i="42"/>
  <c r="L6" i="42"/>
  <c r="I6" i="42"/>
  <c r="F6" i="42"/>
  <c r="E6" i="42"/>
  <c r="D6" i="42"/>
  <c r="C6" i="42" s="1"/>
  <c r="F15" i="41"/>
  <c r="E15" i="41"/>
  <c r="D15" i="41"/>
  <c r="C15" i="41" s="1"/>
  <c r="F8" i="41"/>
  <c r="I8" i="41"/>
  <c r="L8" i="41"/>
  <c r="O8" i="41"/>
  <c r="R8" i="41"/>
  <c r="F11" i="41"/>
  <c r="I11" i="41"/>
  <c r="L11" i="41"/>
  <c r="O11" i="41"/>
  <c r="R11" i="41"/>
  <c r="F12" i="41"/>
  <c r="I12" i="41"/>
  <c r="O12" i="41"/>
  <c r="R12" i="41"/>
  <c r="I13" i="41"/>
  <c r="L13" i="41"/>
  <c r="I14" i="41"/>
  <c r="L14" i="41"/>
  <c r="F16" i="41"/>
  <c r="I16" i="41"/>
  <c r="L16" i="41"/>
  <c r="O16" i="41"/>
  <c r="R16" i="41"/>
  <c r="C13" i="42" l="1"/>
  <c r="C9" i="42"/>
  <c r="C7" i="42"/>
  <c r="R17" i="41" l="1"/>
  <c r="O17" i="41"/>
  <c r="L17" i="41"/>
  <c r="I17" i="41"/>
  <c r="F17" i="41"/>
  <c r="E17" i="41"/>
  <c r="D17" i="41"/>
  <c r="R29" i="46"/>
  <c r="O29" i="46"/>
  <c r="L29" i="46"/>
  <c r="I29" i="46"/>
  <c r="F29" i="46"/>
  <c r="E29" i="46"/>
  <c r="D29" i="46"/>
  <c r="C29" i="46"/>
  <c r="R28" i="46"/>
  <c r="O28" i="46"/>
  <c r="L28" i="46"/>
  <c r="I28" i="46"/>
  <c r="F28" i="46"/>
  <c r="E28" i="46"/>
  <c r="D28" i="46"/>
  <c r="C28" i="46" s="1"/>
  <c r="R27" i="46"/>
  <c r="O27" i="46"/>
  <c r="L27" i="46"/>
  <c r="I27" i="46"/>
  <c r="F27" i="46"/>
  <c r="E27" i="46"/>
  <c r="D27" i="46"/>
  <c r="C27" i="46"/>
  <c r="R26" i="46"/>
  <c r="O26" i="46"/>
  <c r="L26" i="46"/>
  <c r="I26" i="46"/>
  <c r="F26" i="46"/>
  <c r="E26" i="46"/>
  <c r="D26" i="46"/>
  <c r="C26" i="46"/>
  <c r="T25" i="46"/>
  <c r="S25" i="46"/>
  <c r="R25" i="46"/>
  <c r="Q25" i="46"/>
  <c r="O25" i="46" s="1"/>
  <c r="P25" i="46"/>
  <c r="N25" i="46"/>
  <c r="M25" i="46"/>
  <c r="L25" i="46" s="1"/>
  <c r="K25" i="46"/>
  <c r="J25" i="46"/>
  <c r="I25" i="46"/>
  <c r="H25" i="46"/>
  <c r="G25" i="46"/>
  <c r="D25" i="46" s="1"/>
  <c r="F25" i="46"/>
  <c r="R24" i="46"/>
  <c r="O24" i="46"/>
  <c r="L24" i="46"/>
  <c r="I24" i="46"/>
  <c r="F24" i="46"/>
  <c r="E24" i="46"/>
  <c r="D24" i="46"/>
  <c r="R23" i="46"/>
  <c r="O23" i="46"/>
  <c r="L23" i="46"/>
  <c r="I23" i="46"/>
  <c r="F23" i="46"/>
  <c r="E23" i="46"/>
  <c r="D23" i="46"/>
  <c r="C23" i="46" s="1"/>
  <c r="R22" i="46"/>
  <c r="O22" i="46"/>
  <c r="L22" i="46"/>
  <c r="I22" i="46"/>
  <c r="F22" i="46"/>
  <c r="E22" i="46"/>
  <c r="D22" i="46"/>
  <c r="C22" i="46"/>
  <c r="R21" i="46"/>
  <c r="O21" i="46"/>
  <c r="L21" i="46"/>
  <c r="I21" i="46"/>
  <c r="F21" i="46"/>
  <c r="E21" i="46"/>
  <c r="D21" i="46"/>
  <c r="C21" i="46"/>
  <c r="R20" i="46"/>
  <c r="O20" i="46"/>
  <c r="L20" i="46"/>
  <c r="I20" i="46"/>
  <c r="F20" i="46"/>
  <c r="E20" i="46"/>
  <c r="C20" i="46" s="1"/>
  <c r="D20" i="46"/>
  <c r="T19" i="46"/>
  <c r="S19" i="46"/>
  <c r="R19" i="46" s="1"/>
  <c r="Q19" i="46"/>
  <c r="P19" i="46"/>
  <c r="N19" i="46"/>
  <c r="M19" i="46"/>
  <c r="L19" i="46" s="1"/>
  <c r="K19" i="46"/>
  <c r="J19" i="46"/>
  <c r="D19" i="46" s="1"/>
  <c r="I19" i="46"/>
  <c r="H19" i="46"/>
  <c r="F19" i="46" s="1"/>
  <c r="G19" i="46"/>
  <c r="C17" i="41" l="1"/>
  <c r="E25" i="46"/>
  <c r="C25" i="46" s="1"/>
  <c r="E19" i="46"/>
  <c r="C19" i="46" s="1"/>
  <c r="C24" i="46"/>
  <c r="O19" i="46"/>
  <c r="D23" i="42"/>
  <c r="E23" i="42"/>
  <c r="F23" i="42"/>
  <c r="I23" i="42"/>
  <c r="L23" i="42"/>
  <c r="O23" i="42"/>
  <c r="R23" i="42"/>
  <c r="C23" i="42" l="1"/>
  <c r="R18" i="41"/>
  <c r="R19" i="41"/>
  <c r="R20" i="41"/>
  <c r="R21" i="41"/>
  <c r="O19" i="41"/>
  <c r="O20" i="41"/>
  <c r="O21" i="41"/>
  <c r="O18" i="41"/>
  <c r="L18" i="41"/>
  <c r="L19" i="41"/>
  <c r="L20" i="41"/>
  <c r="L21" i="41"/>
  <c r="I18" i="41"/>
  <c r="I9" i="41"/>
  <c r="I19" i="41"/>
  <c r="I20" i="41"/>
  <c r="I21" i="41"/>
  <c r="F9" i="41"/>
  <c r="F10" i="41"/>
  <c r="F19" i="41"/>
  <c r="F20" i="41"/>
  <c r="D14" i="41"/>
  <c r="E14" i="41"/>
  <c r="D16" i="41"/>
  <c r="E16" i="41"/>
  <c r="D18" i="41"/>
  <c r="E18" i="41"/>
  <c r="D9" i="41"/>
  <c r="E9" i="41"/>
  <c r="D10" i="41"/>
  <c r="E10" i="41"/>
  <c r="D19" i="41"/>
  <c r="E19" i="41"/>
  <c r="D20" i="41"/>
  <c r="E20" i="41"/>
  <c r="D21" i="41"/>
  <c r="E21" i="41"/>
  <c r="D23" i="41" l="1"/>
  <c r="C20" i="41"/>
  <c r="C18" i="41"/>
  <c r="C21" i="41"/>
  <c r="C16" i="41"/>
  <c r="C14" i="41"/>
  <c r="C10" i="41"/>
  <c r="C9" i="41"/>
  <c r="C19" i="41"/>
  <c r="E14" i="77" l="1"/>
  <c r="E13" i="77"/>
  <c r="R6" i="74" l="1"/>
  <c r="Q6" i="74"/>
  <c r="P6" i="74"/>
  <c r="O6" i="74"/>
  <c r="N6" i="74"/>
  <c r="M6" i="74"/>
  <c r="J6" i="74"/>
  <c r="I6" i="74"/>
  <c r="H6" i="74"/>
  <c r="G6" i="74"/>
  <c r="F6" i="74"/>
  <c r="E6" i="74"/>
  <c r="R11" i="45"/>
  <c r="O11" i="45"/>
  <c r="L11" i="45"/>
  <c r="I11" i="45"/>
  <c r="F11" i="45"/>
  <c r="E23" i="77"/>
  <c r="E22" i="77"/>
  <c r="G21" i="77"/>
  <c r="F21" i="77"/>
  <c r="E8" i="78"/>
  <c r="C8" i="69"/>
  <c r="K14" i="74"/>
  <c r="S14" i="74" s="1"/>
  <c r="K13" i="74"/>
  <c r="K12" i="74"/>
  <c r="K11" i="74"/>
  <c r="K10" i="74"/>
  <c r="K9" i="74"/>
  <c r="K8" i="74"/>
  <c r="K7" i="74"/>
  <c r="C14" i="74"/>
  <c r="C13" i="74"/>
  <c r="C12" i="74"/>
  <c r="C11" i="74"/>
  <c r="C10" i="74"/>
  <c r="C9" i="74"/>
  <c r="C8" i="74"/>
  <c r="C7" i="74"/>
  <c r="L6" i="74"/>
  <c r="D6" i="74"/>
  <c r="C21" i="54"/>
  <c r="C20" i="54"/>
  <c r="C19" i="54"/>
  <c r="C18" i="54"/>
  <c r="C16" i="54"/>
  <c r="C15" i="54"/>
  <c r="C14" i="54"/>
  <c r="C13" i="54"/>
  <c r="C12" i="54" s="1"/>
  <c r="C10" i="54"/>
  <c r="C9" i="54"/>
  <c r="C7" i="54"/>
  <c r="C6" i="54"/>
  <c r="D9" i="45"/>
  <c r="E9" i="45"/>
  <c r="D10" i="45"/>
  <c r="E10" i="45"/>
  <c r="D11" i="45"/>
  <c r="E11" i="45"/>
  <c r="D12" i="45"/>
  <c r="C12" i="45" s="1"/>
  <c r="E12" i="45"/>
  <c r="D13" i="45"/>
  <c r="E13" i="45"/>
  <c r="D7" i="45"/>
  <c r="E7" i="45"/>
  <c r="F7" i="45"/>
  <c r="I7" i="45"/>
  <c r="L7" i="45"/>
  <c r="O7" i="45"/>
  <c r="R7" i="45"/>
  <c r="D8" i="45"/>
  <c r="E8" i="45"/>
  <c r="F8" i="45"/>
  <c r="I8" i="45"/>
  <c r="L8" i="45"/>
  <c r="O8" i="45"/>
  <c r="R8" i="45"/>
  <c r="F9" i="45"/>
  <c r="I9" i="45"/>
  <c r="L9" i="45"/>
  <c r="O9" i="45"/>
  <c r="R9" i="45"/>
  <c r="F10" i="45"/>
  <c r="I10" i="45"/>
  <c r="L10" i="45"/>
  <c r="O10" i="45"/>
  <c r="R10" i="45"/>
  <c r="F12" i="45"/>
  <c r="I12" i="45"/>
  <c r="L12" i="45"/>
  <c r="F13" i="45"/>
  <c r="I13" i="45"/>
  <c r="L13" i="45"/>
  <c r="O13" i="45"/>
  <c r="R13" i="45"/>
  <c r="H29" i="80"/>
  <c r="G29" i="80"/>
  <c r="G8" i="80" s="1"/>
  <c r="F29" i="80"/>
  <c r="F8" i="80" s="1"/>
  <c r="E29" i="80"/>
  <c r="E8" i="80" s="1"/>
  <c r="D29" i="80"/>
  <c r="D8" i="80" s="1"/>
  <c r="H8" i="80"/>
  <c r="F24" i="79"/>
  <c r="I24" i="79" s="1"/>
  <c r="F23" i="79"/>
  <c r="J23" i="79" s="1"/>
  <c r="F22" i="79"/>
  <c r="J22" i="79" s="1"/>
  <c r="F21" i="79"/>
  <c r="J21" i="79" s="1"/>
  <c r="F20" i="79"/>
  <c r="I20" i="79" s="1"/>
  <c r="J19" i="79"/>
  <c r="I19" i="79"/>
  <c r="F19" i="79"/>
  <c r="F18" i="79"/>
  <c r="I18" i="79" s="1"/>
  <c r="F17" i="79"/>
  <c r="J17" i="79" s="1"/>
  <c r="F16" i="79"/>
  <c r="I16" i="79" s="1"/>
  <c r="F15" i="79"/>
  <c r="I15" i="79" s="1"/>
  <c r="F14" i="79"/>
  <c r="J14" i="79" s="1"/>
  <c r="F13" i="79"/>
  <c r="J13" i="79" s="1"/>
  <c r="F12" i="79"/>
  <c r="I12" i="79" s="1"/>
  <c r="F11" i="79"/>
  <c r="J11" i="79" s="1"/>
  <c r="F10" i="79"/>
  <c r="J10" i="79" s="1"/>
  <c r="D30" i="78"/>
  <c r="D29" i="78"/>
  <c r="F28" i="78"/>
  <c r="E28" i="78"/>
  <c r="D19" i="78"/>
  <c r="D18" i="78"/>
  <c r="D17" i="78"/>
  <c r="D16" i="78"/>
  <c r="C11" i="78"/>
  <c r="F10" i="78"/>
  <c r="E10" i="78"/>
  <c r="D10" i="78"/>
  <c r="D11" i="78" s="1"/>
  <c r="G11" i="78" s="1"/>
  <c r="C8" i="78"/>
  <c r="C9" i="45" l="1"/>
  <c r="C8" i="45"/>
  <c r="C13" i="45"/>
  <c r="C7" i="45"/>
  <c r="J16" i="79"/>
  <c r="I11" i="79"/>
  <c r="C10" i="45"/>
  <c r="C11" i="45"/>
  <c r="D28" i="78"/>
  <c r="J12" i="79"/>
  <c r="I23" i="79"/>
  <c r="J15" i="79"/>
  <c r="J24" i="79"/>
  <c r="J20" i="79"/>
  <c r="E21" i="77"/>
  <c r="C6" i="74"/>
  <c r="S9" i="74"/>
  <c r="S10" i="74"/>
  <c r="S12" i="74"/>
  <c r="S11" i="74"/>
  <c r="S7" i="74"/>
  <c r="S13" i="74"/>
  <c r="S8" i="74"/>
  <c r="K6" i="74"/>
  <c r="E6" i="54"/>
  <c r="I13" i="79"/>
  <c r="I17" i="79"/>
  <c r="I21" i="79"/>
  <c r="I10" i="79"/>
  <c r="I14" i="79"/>
  <c r="I22" i="79"/>
  <c r="J18" i="79"/>
  <c r="D20" i="69"/>
  <c r="H20" i="69"/>
  <c r="G20" i="69"/>
  <c r="F20" i="69"/>
  <c r="E20" i="69"/>
  <c r="C22" i="69"/>
  <c r="C21" i="69"/>
  <c r="C23" i="69"/>
  <c r="D30" i="79" l="1"/>
  <c r="C15" i="74"/>
  <c r="C16" i="74"/>
  <c r="D28" i="79"/>
  <c r="D29" i="79"/>
  <c r="E10" i="76"/>
  <c r="D10" i="76"/>
  <c r="E9" i="76"/>
  <c r="D9" i="76"/>
  <c r="E8" i="76"/>
  <c r="D8" i="76"/>
  <c r="E9" i="75"/>
  <c r="D9" i="75"/>
  <c r="E8" i="75"/>
  <c r="D8" i="75"/>
  <c r="E7" i="75"/>
  <c r="D7" i="75"/>
  <c r="H23" i="77" l="1"/>
  <c r="H22" i="77"/>
  <c r="E20" i="77"/>
  <c r="E19" i="77"/>
  <c r="E18" i="77"/>
  <c r="E17" i="77"/>
  <c r="E16" i="77"/>
  <c r="E15" i="77"/>
  <c r="E12" i="77"/>
  <c r="E11" i="77"/>
  <c r="E10" i="77"/>
  <c r="E9" i="77"/>
  <c r="E8" i="77"/>
  <c r="E7" i="77"/>
  <c r="R10" i="76"/>
  <c r="O10" i="76"/>
  <c r="L10" i="76"/>
  <c r="I10" i="76"/>
  <c r="F10" i="76"/>
  <c r="R9" i="76"/>
  <c r="O9" i="76"/>
  <c r="L9" i="76"/>
  <c r="I9" i="76"/>
  <c r="F9" i="76"/>
  <c r="C9" i="76"/>
  <c r="F8" i="76"/>
  <c r="E7" i="76"/>
  <c r="B26" i="77" s="1"/>
  <c r="T7" i="76"/>
  <c r="S7" i="76"/>
  <c r="Q7" i="76"/>
  <c r="P7" i="76"/>
  <c r="N7" i="76"/>
  <c r="M7" i="76"/>
  <c r="K7" i="76"/>
  <c r="J7" i="76"/>
  <c r="H7" i="76"/>
  <c r="G7" i="76"/>
  <c r="R9" i="75"/>
  <c r="O9" i="75"/>
  <c r="L9" i="75"/>
  <c r="I9" i="75"/>
  <c r="F9" i="75"/>
  <c r="E6" i="75"/>
  <c r="C9" i="75"/>
  <c r="R8" i="75"/>
  <c r="O8" i="75"/>
  <c r="L8" i="75"/>
  <c r="I8" i="75"/>
  <c r="F8" i="75"/>
  <c r="C8" i="75"/>
  <c r="F7" i="75"/>
  <c r="C7" i="75"/>
  <c r="T6" i="75"/>
  <c r="T10" i="75" s="1"/>
  <c r="S6" i="75"/>
  <c r="S10" i="75" s="1"/>
  <c r="Q6" i="75"/>
  <c r="Q10" i="75" s="1"/>
  <c r="P6" i="75"/>
  <c r="P10" i="75" s="1"/>
  <c r="N6" i="75"/>
  <c r="N10" i="75" s="1"/>
  <c r="M6" i="75"/>
  <c r="M10" i="75" s="1"/>
  <c r="K6" i="75"/>
  <c r="K10" i="75" s="1"/>
  <c r="J6" i="75"/>
  <c r="J10" i="75" s="1"/>
  <c r="H6" i="75"/>
  <c r="H10" i="75" s="1"/>
  <c r="G6" i="75"/>
  <c r="G10" i="75" s="1"/>
  <c r="C14" i="73"/>
  <c r="C13" i="73"/>
  <c r="C12" i="73"/>
  <c r="C11" i="73"/>
  <c r="C10" i="73"/>
  <c r="C9" i="73"/>
  <c r="C8" i="73"/>
  <c r="C7" i="73"/>
  <c r="H6" i="73"/>
  <c r="G6" i="73"/>
  <c r="F6" i="73"/>
  <c r="E6" i="73"/>
  <c r="D6" i="73"/>
  <c r="D14" i="77" l="1"/>
  <c r="D13" i="77"/>
  <c r="F11" i="75"/>
  <c r="C6" i="73"/>
  <c r="O6" i="75"/>
  <c r="R7" i="76"/>
  <c r="G25" i="77"/>
  <c r="C8" i="76"/>
  <c r="O7" i="76"/>
  <c r="F7" i="76"/>
  <c r="C10" i="76"/>
  <c r="L6" i="75"/>
  <c r="I6" i="75"/>
  <c r="D9" i="77"/>
  <c r="D22" i="77"/>
  <c r="D18" i="77"/>
  <c r="D12" i="77"/>
  <c r="D8" i="77"/>
  <c r="D19" i="77"/>
  <c r="D17" i="77"/>
  <c r="D11" i="77"/>
  <c r="D7" i="77"/>
  <c r="D20" i="77"/>
  <c r="D16" i="77"/>
  <c r="D10" i="77"/>
  <c r="D15" i="77"/>
  <c r="D23" i="77"/>
  <c r="F6" i="75"/>
  <c r="R6" i="75"/>
  <c r="I7" i="76"/>
  <c r="L7" i="76"/>
  <c r="D7" i="76"/>
  <c r="B25" i="77" s="1"/>
  <c r="D6" i="75"/>
  <c r="C6" i="75" s="1"/>
  <c r="B28" i="77" l="1"/>
  <c r="F25" i="77"/>
  <c r="E26" i="77" s="1"/>
  <c r="C13" i="77"/>
  <c r="C14" i="77"/>
  <c r="C22" i="77"/>
  <c r="C18" i="77"/>
  <c r="C12" i="77"/>
  <c r="C8" i="77"/>
  <c r="C7" i="76"/>
  <c r="C23" i="77"/>
  <c r="C17" i="77"/>
  <c r="C11" i="77"/>
  <c r="C7" i="77"/>
  <c r="C20" i="77"/>
  <c r="C16" i="77"/>
  <c r="C10" i="77"/>
  <c r="C19" i="77"/>
  <c r="C15" i="77"/>
  <c r="C9" i="77"/>
  <c r="B27" i="77" l="1"/>
  <c r="C28" i="69"/>
  <c r="C27" i="69"/>
  <c r="H26" i="69"/>
  <c r="G26" i="69"/>
  <c r="F26" i="69"/>
  <c r="E26" i="69"/>
  <c r="D26" i="69"/>
  <c r="C25" i="69"/>
  <c r="C24" i="69"/>
  <c r="C19" i="69"/>
  <c r="C18" i="69"/>
  <c r="C17" i="69"/>
  <c r="H16" i="69"/>
  <c r="H10" i="69" s="1"/>
  <c r="G16" i="69"/>
  <c r="G10" i="69" s="1"/>
  <c r="F16" i="69"/>
  <c r="F10" i="69" s="1"/>
  <c r="E16" i="69"/>
  <c r="E10" i="69" s="1"/>
  <c r="D16" i="69"/>
  <c r="D10" i="69" s="1"/>
  <c r="C15" i="69"/>
  <c r="C14" i="69"/>
  <c r="C13" i="69"/>
  <c r="C12" i="69"/>
  <c r="C11" i="69"/>
  <c r="C9" i="69"/>
  <c r="C7" i="69"/>
  <c r="C6" i="69"/>
  <c r="H5" i="69"/>
  <c r="G5" i="69"/>
  <c r="F5" i="69"/>
  <c r="E5" i="69"/>
  <c r="D5" i="69"/>
  <c r="C5" i="69" l="1"/>
  <c r="C20" i="69"/>
  <c r="C16" i="69"/>
  <c r="C26" i="69"/>
  <c r="C10" i="69"/>
  <c r="F17" i="46" l="1"/>
  <c r="I17" i="46"/>
  <c r="L17" i="46"/>
  <c r="O17" i="46"/>
  <c r="R17" i="46"/>
  <c r="E18" i="46" l="1"/>
  <c r="D18" i="46"/>
  <c r="E17" i="46"/>
  <c r="D17" i="46"/>
  <c r="E16" i="46"/>
  <c r="D16" i="46"/>
  <c r="E15" i="46"/>
  <c r="D15" i="46"/>
  <c r="E14" i="46"/>
  <c r="D14" i="46"/>
  <c r="E12" i="46"/>
  <c r="D12" i="46"/>
  <c r="E11" i="46"/>
  <c r="D11" i="46"/>
  <c r="E10" i="46"/>
  <c r="D10" i="46"/>
  <c r="E8" i="46"/>
  <c r="D8" i="46"/>
  <c r="E8" i="60"/>
  <c r="D8" i="60"/>
  <c r="E7" i="60"/>
  <c r="D7" i="60"/>
  <c r="E6" i="60"/>
  <c r="D6" i="60"/>
  <c r="D6" i="41" l="1"/>
  <c r="E22" i="41"/>
  <c r="D22" i="41"/>
  <c r="E13" i="41"/>
  <c r="D13" i="41"/>
  <c r="E12" i="41"/>
  <c r="D12" i="41"/>
  <c r="E11" i="41"/>
  <c r="D11" i="41"/>
  <c r="E8" i="41"/>
  <c r="D8" i="41"/>
  <c r="E7" i="41"/>
  <c r="D7" i="41"/>
  <c r="E6" i="41"/>
  <c r="C24" i="41" l="1"/>
  <c r="E14" i="40"/>
  <c r="D14" i="40"/>
  <c r="E13" i="40"/>
  <c r="D13" i="40"/>
  <c r="E11" i="40"/>
  <c r="D11" i="40"/>
  <c r="E10" i="40"/>
  <c r="D10" i="40"/>
  <c r="E9" i="40"/>
  <c r="D9" i="40"/>
  <c r="E8" i="40"/>
  <c r="D8" i="40"/>
  <c r="E7" i="40"/>
  <c r="D7" i="40"/>
  <c r="E6" i="40"/>
  <c r="D6" i="40"/>
  <c r="D17" i="73" l="1"/>
  <c r="R18" i="46"/>
  <c r="O18" i="46"/>
  <c r="L18" i="46"/>
  <c r="I18" i="46"/>
  <c r="F18" i="46"/>
  <c r="R16" i="46"/>
  <c r="O16" i="46"/>
  <c r="L16" i="46"/>
  <c r="I16" i="46"/>
  <c r="F16" i="46"/>
  <c r="R15" i="46"/>
  <c r="O15" i="46"/>
  <c r="L15" i="46"/>
  <c r="I15" i="46"/>
  <c r="F15" i="46"/>
  <c r="C15" i="46"/>
  <c r="R14" i="46"/>
  <c r="O14" i="46"/>
  <c r="L14" i="46"/>
  <c r="I14" i="46"/>
  <c r="F14" i="46"/>
  <c r="C14" i="46"/>
  <c r="T13" i="46"/>
  <c r="S13" i="46"/>
  <c r="Q13" i="46"/>
  <c r="P13" i="46"/>
  <c r="N13" i="46"/>
  <c r="M13" i="46"/>
  <c r="K13" i="46"/>
  <c r="J13" i="46"/>
  <c r="H13" i="46"/>
  <c r="G13" i="46"/>
  <c r="R12" i="46"/>
  <c r="O12" i="46"/>
  <c r="L12" i="46"/>
  <c r="I12" i="46"/>
  <c r="F12" i="46"/>
  <c r="C12" i="46"/>
  <c r="R11" i="46"/>
  <c r="O11" i="46"/>
  <c r="L11" i="46"/>
  <c r="I11" i="46"/>
  <c r="F11" i="46"/>
  <c r="C11" i="46"/>
  <c r="R10" i="46"/>
  <c r="O10" i="46"/>
  <c r="L10" i="46"/>
  <c r="I10" i="46"/>
  <c r="F10" i="46"/>
  <c r="C10" i="46"/>
  <c r="R8" i="46"/>
  <c r="O8" i="46"/>
  <c r="L8" i="46"/>
  <c r="I8" i="46"/>
  <c r="F8" i="46"/>
  <c r="T7" i="46"/>
  <c r="S7" i="46"/>
  <c r="Q7" i="46"/>
  <c r="P7" i="46"/>
  <c r="N7" i="46"/>
  <c r="M7" i="46"/>
  <c r="K7" i="46"/>
  <c r="J7" i="46"/>
  <c r="H7" i="46"/>
  <c r="G7" i="46"/>
  <c r="R13" i="46" l="1"/>
  <c r="I7" i="46"/>
  <c r="O7" i="46"/>
  <c r="E7" i="46"/>
  <c r="F7" i="46"/>
  <c r="D7" i="46"/>
  <c r="I13" i="46"/>
  <c r="R7" i="46"/>
  <c r="O13" i="46"/>
  <c r="L13" i="46"/>
  <c r="D13" i="46"/>
  <c r="F13" i="46"/>
  <c r="E13" i="46"/>
  <c r="C18" i="46"/>
  <c r="C8" i="46"/>
  <c r="C17" i="46"/>
  <c r="L7" i="46"/>
  <c r="C16" i="46"/>
  <c r="C7" i="46" l="1"/>
  <c r="C13" i="46"/>
  <c r="C22" i="41" l="1"/>
  <c r="F18" i="41" l="1"/>
  <c r="L7" i="41"/>
  <c r="C13" i="41" l="1"/>
  <c r="C7" i="41"/>
  <c r="C8" i="41"/>
  <c r="C12" i="41"/>
  <c r="C11" i="41"/>
  <c r="F22" i="41" l="1"/>
  <c r="I22" i="41"/>
  <c r="L22" i="41"/>
  <c r="O22" i="41"/>
  <c r="R22" i="41"/>
  <c r="F21" i="41"/>
  <c r="R8" i="60" l="1"/>
  <c r="O8" i="60"/>
  <c r="L8" i="60"/>
  <c r="I8" i="60"/>
  <c r="F8" i="60"/>
  <c r="R7" i="60"/>
  <c r="O7" i="60"/>
  <c r="L7" i="60"/>
  <c r="I7" i="60"/>
  <c r="F7" i="60"/>
  <c r="R6" i="60"/>
  <c r="O6" i="60"/>
  <c r="L6" i="60"/>
  <c r="I6" i="60"/>
  <c r="F6" i="60"/>
  <c r="C7" i="60" l="1"/>
  <c r="C6" i="60"/>
  <c r="C8" i="60"/>
  <c r="R6" i="41" l="1"/>
  <c r="O6" i="41"/>
  <c r="L6" i="41"/>
  <c r="I6" i="41"/>
  <c r="F6" i="41"/>
  <c r="R14" i="40"/>
  <c r="O14" i="40"/>
  <c r="L14" i="40"/>
  <c r="I14" i="40"/>
  <c r="F14" i="40"/>
  <c r="R13" i="40"/>
  <c r="O13" i="40"/>
  <c r="L13" i="40"/>
  <c r="I13" i="40"/>
  <c r="F13" i="40"/>
  <c r="T12" i="40"/>
  <c r="S12" i="40"/>
  <c r="Q12" i="40"/>
  <c r="P12" i="40"/>
  <c r="N12" i="40"/>
  <c r="M12" i="40"/>
  <c r="K12" i="40"/>
  <c r="J12" i="40"/>
  <c r="H12" i="40"/>
  <c r="G12" i="40"/>
  <c r="R11" i="40"/>
  <c r="O11" i="40"/>
  <c r="L11" i="40"/>
  <c r="I11" i="40"/>
  <c r="F11" i="40"/>
  <c r="R10" i="40"/>
  <c r="O10" i="40"/>
  <c r="L10" i="40"/>
  <c r="I10" i="40"/>
  <c r="F10" i="40"/>
  <c r="R9" i="40"/>
  <c r="O9" i="40"/>
  <c r="L9" i="40"/>
  <c r="I9" i="40"/>
  <c r="F9" i="40"/>
  <c r="R8" i="40"/>
  <c r="O8" i="40"/>
  <c r="L8" i="40"/>
  <c r="I8" i="40"/>
  <c r="F8" i="40"/>
  <c r="R7" i="40"/>
  <c r="O7" i="40"/>
  <c r="L7" i="40"/>
  <c r="I7" i="40"/>
  <c r="F7" i="40"/>
  <c r="R6" i="40"/>
  <c r="O6" i="40"/>
  <c r="L6" i="40"/>
  <c r="I6" i="40"/>
  <c r="F6" i="40"/>
  <c r="P15" i="40" l="1"/>
  <c r="P11" i="76"/>
  <c r="K15" i="40"/>
  <c r="K11" i="76"/>
  <c r="Q15" i="40"/>
  <c r="Q11" i="76"/>
  <c r="G15" i="40"/>
  <c r="G11" i="76"/>
  <c r="M15" i="40"/>
  <c r="M11" i="76"/>
  <c r="S15" i="40"/>
  <c r="S11" i="76"/>
  <c r="J15" i="40"/>
  <c r="J11" i="76"/>
  <c r="H15" i="40"/>
  <c r="H11" i="76"/>
  <c r="N15" i="40"/>
  <c r="N11" i="76"/>
  <c r="T15" i="40"/>
  <c r="T11" i="76"/>
  <c r="C6" i="41"/>
  <c r="C7" i="40"/>
  <c r="C9" i="40"/>
  <c r="C6" i="40"/>
  <c r="C8" i="40"/>
  <c r="C11" i="40"/>
  <c r="F12" i="40"/>
  <c r="L12" i="40"/>
  <c r="C10" i="40"/>
  <c r="O12" i="40"/>
  <c r="C13" i="40"/>
  <c r="C14" i="40"/>
  <c r="R12" i="40"/>
  <c r="E12" i="40"/>
  <c r="D12" i="40"/>
  <c r="I12" i="40"/>
  <c r="F16" i="40" l="1"/>
  <c r="G12" i="76"/>
  <c r="C12" i="40"/>
</calcChain>
</file>

<file path=xl/sharedStrings.xml><?xml version="1.0" encoding="utf-8"?>
<sst xmlns="http://schemas.openxmlformats.org/spreadsheetml/2006/main" count="1705" uniqueCount="882">
  <si>
    <t>Total</t>
  </si>
  <si>
    <t>Código Secuencial:</t>
  </si>
  <si>
    <t>01</t>
  </si>
  <si>
    <t>04</t>
  </si>
  <si>
    <t>05</t>
  </si>
  <si>
    <t>07</t>
  </si>
  <si>
    <t>Dependencia:</t>
  </si>
  <si>
    <t>08</t>
  </si>
  <si>
    <t>09</t>
  </si>
  <si>
    <t>10</t>
  </si>
  <si>
    <t>Circuito Escolar:</t>
  </si>
  <si>
    <t>Institución:</t>
  </si>
  <si>
    <t>11</t>
  </si>
  <si>
    <t>13</t>
  </si>
  <si>
    <t>Asignatura</t>
  </si>
  <si>
    <t>Español</t>
  </si>
  <si>
    <t>Estudios Sociales</t>
  </si>
  <si>
    <t>Matemática</t>
  </si>
  <si>
    <t>Mu-
jeres</t>
  </si>
  <si>
    <t>Hom-
bres</t>
  </si>
  <si>
    <t>CODINS</t>
  </si>
  <si>
    <t>CODIGO</t>
  </si>
  <si>
    <t>NOMBRE</t>
  </si>
  <si>
    <t>REGION</t>
  </si>
  <si>
    <t>PR</t>
  </si>
  <si>
    <t>CAN</t>
  </si>
  <si>
    <t>DIS</t>
  </si>
  <si>
    <t>PROVINCIA</t>
  </si>
  <si>
    <t>CANTON</t>
  </si>
  <si>
    <t>DISTRITO</t>
  </si>
  <si>
    <t>POBLADO</t>
  </si>
  <si>
    <t>DIRECTOR</t>
  </si>
  <si>
    <t>2</t>
  </si>
  <si>
    <t>OCCIDENTE</t>
  </si>
  <si>
    <t>ALAJUELA</t>
  </si>
  <si>
    <t>5</t>
  </si>
  <si>
    <t>LIBERIA</t>
  </si>
  <si>
    <t>Dirección Regional:</t>
  </si>
  <si>
    <t>Código Presupuestario:</t>
  </si>
  <si>
    <t>Crack</t>
  </si>
  <si>
    <t>Cocaína</t>
  </si>
  <si>
    <t>NOTA:</t>
  </si>
  <si>
    <t>19 y más</t>
  </si>
  <si>
    <t>1.</t>
  </si>
  <si>
    <t>2.</t>
  </si>
  <si>
    <t>3.</t>
  </si>
  <si>
    <t>Definitivas</t>
  </si>
  <si>
    <t>Temporales</t>
  </si>
  <si>
    <t>4.</t>
  </si>
  <si>
    <t>Tipos de Violencia</t>
  </si>
  <si>
    <t>Verbal</t>
  </si>
  <si>
    <t>Física</t>
  </si>
  <si>
    <t>Escrita</t>
  </si>
  <si>
    <t>Robos</t>
  </si>
  <si>
    <t>Destrucción de Materiales</t>
  </si>
  <si>
    <t>1/ Personal Docente-Administrativo, Administrativo y de Servicio.</t>
  </si>
  <si>
    <t>2/ Por favor, especifique los otros tipos de violencia que se presentan en su institución.</t>
  </si>
  <si>
    <t>pcd</t>
  </si>
  <si>
    <t>OBSERVACIONES/COMENTARIOS:</t>
  </si>
  <si>
    <t>Hombres</t>
  </si>
  <si>
    <t>Mujeres</t>
  </si>
  <si>
    <t>CANTIDAD DE ADECUACIONES CURRICULARES</t>
  </si>
  <si>
    <t>De acceso</t>
  </si>
  <si>
    <t>No significativa</t>
  </si>
  <si>
    <t>Significativa</t>
  </si>
  <si>
    <t>ESTUDIANTES QUE SE BENEFICIARON CON LA IMPLEMENTACIÓN DE PROGRAMAS</t>
  </si>
  <si>
    <t>Conducta</t>
  </si>
  <si>
    <t>Programa</t>
  </si>
  <si>
    <t>Tipo de Adecuación</t>
  </si>
  <si>
    <t>5.</t>
  </si>
  <si>
    <t>Suspensiones por agresión que se registraron en el presente curso lectivo:</t>
  </si>
  <si>
    <t>6.</t>
  </si>
  <si>
    <t>7.</t>
  </si>
  <si>
    <t>¿Cantidad de armas blancas decomisadas?</t>
  </si>
  <si>
    <t>¿Cantidad de armas de fuego decomisadas?</t>
  </si>
  <si>
    <t>MOVIMIENTOS DE MATRÍCULA</t>
  </si>
  <si>
    <t>¿Cantidad de estudiantes encontrados con arma de fuego?</t>
  </si>
  <si>
    <t>¿Cantidad de estudiantes encontrados con arma blanca?</t>
  </si>
  <si>
    <t>Biología</t>
  </si>
  <si>
    <t>Química</t>
  </si>
  <si>
    <t>Inglés</t>
  </si>
  <si>
    <t>Educación Cívica</t>
  </si>
  <si>
    <t>Saber Elegir, Saber Ganar</t>
  </si>
  <si>
    <t>Estado de Derecho y Cultura de Legalidad</t>
  </si>
  <si>
    <t>7º</t>
  </si>
  <si>
    <t>8º</t>
  </si>
  <si>
    <t>9º</t>
  </si>
  <si>
    <t>10º</t>
  </si>
  <si>
    <t>11º</t>
  </si>
  <si>
    <t>Ubicación (PR/CA/DI):</t>
  </si>
  <si>
    <t>CUADRO 1</t>
  </si>
  <si>
    <t>CUADRO 2</t>
  </si>
  <si>
    <t>CUADRO 3</t>
  </si>
  <si>
    <t>CUADRO 4</t>
  </si>
  <si>
    <t>CUADRO 5</t>
  </si>
  <si>
    <t>CUADRO 7</t>
  </si>
  <si>
    <t>Lengua Indígena</t>
  </si>
  <si>
    <t>Afectividad y Sexualidad Integral</t>
  </si>
  <si>
    <t>Alcohol</t>
  </si>
  <si>
    <t>SEGÚN EFECTOS EN EL SISTEMA NERVIOSO CENTRAL</t>
  </si>
  <si>
    <t>Depresoras</t>
  </si>
  <si>
    <t>Benzodiazepinas</t>
  </si>
  <si>
    <t>Estimulantes</t>
  </si>
  <si>
    <t>Cafeína</t>
  </si>
  <si>
    <t>Anfetaminas (Éxtasis)</t>
  </si>
  <si>
    <t>CASOS DE VIOLENCIA INTRAFAMILIAR Y EXTRAFAMILIAR</t>
  </si>
  <si>
    <t>Violencia Intrafamiliar</t>
  </si>
  <si>
    <t>Sexual</t>
  </si>
  <si>
    <t>Negligencia</t>
  </si>
  <si>
    <t>Violencia Extrafamiliar</t>
  </si>
  <si>
    <t>Violación sexual</t>
  </si>
  <si>
    <t>Abuso sexual</t>
  </si>
  <si>
    <t>Relación impropia</t>
  </si>
  <si>
    <t>Explotación sexual comercial</t>
  </si>
  <si>
    <t>Trata de personas</t>
  </si>
  <si>
    <t>Laboral</t>
  </si>
  <si>
    <t>Tráfico</t>
  </si>
  <si>
    <t>Violencia en el Noviazgo</t>
  </si>
  <si>
    <t>DATOS SOBRE OTROS TIPOS DE VIOLENCIA</t>
  </si>
  <si>
    <t>Sí</t>
  </si>
  <si>
    <t>No</t>
  </si>
  <si>
    <t>Responda sí o no.</t>
  </si>
  <si>
    <t>¿Cuenta el centro educativo con Grupo de Convivencia?</t>
  </si>
  <si>
    <t>¿Se están acatando en el centro educativo los protocolos de actuación ante situaciones de violencia?</t>
  </si>
  <si>
    <t>Cantidad de Casos</t>
  </si>
  <si>
    <t>Cantidad de estudiantes involucrados</t>
  </si>
  <si>
    <t>8.</t>
  </si>
  <si>
    <t>¿Cantidad de estudiantes encontrados con arma contusa?</t>
  </si>
  <si>
    <t>9.</t>
  </si>
  <si>
    <t>¿Cantidad de estudiantes encontrados con arma hechiza?</t>
  </si>
  <si>
    <t>10.</t>
  </si>
  <si>
    <t>11.</t>
  </si>
  <si>
    <t>12.</t>
  </si>
  <si>
    <t>¿Cantidad de armas contusas decomisadas?</t>
  </si>
  <si>
    <t>13.</t>
  </si>
  <si>
    <t>¿Cantidad de armas hechizas decomisadas?</t>
  </si>
  <si>
    <t>Suspensiones.</t>
  </si>
  <si>
    <t>14.</t>
  </si>
  <si>
    <t>15.</t>
  </si>
  <si>
    <t>Entre estudiantes</t>
  </si>
  <si>
    <t>De estudiantes a docentes</t>
  </si>
  <si>
    <t>De docentes a estudiantes</t>
  </si>
  <si>
    <t>Psicológica</t>
  </si>
  <si>
    <t>Acoso Sexual y Hostigamiento Sexual</t>
  </si>
  <si>
    <t>Discriminación por xenofobia</t>
  </si>
  <si>
    <t>Discriminación racial</t>
  </si>
  <si>
    <t>Discriminación por orientación sexual</t>
  </si>
  <si>
    <t>GUADALUPE</t>
  </si>
  <si>
    <t>Reporte la cantidad de casos en que se han implementado los siguientes protocolos en el Centro Educativo.  Además, indique la cantidad de estudiantes involucrados en los casos mencionados.</t>
  </si>
  <si>
    <t>CUADRO 6</t>
  </si>
  <si>
    <t>a.</t>
  </si>
  <si>
    <t>b.</t>
  </si>
  <si>
    <t>c.</t>
  </si>
  <si>
    <t>16.</t>
  </si>
  <si>
    <t>Embarazo:</t>
  </si>
  <si>
    <t>Maternidad:</t>
  </si>
  <si>
    <t>Paternidad:</t>
  </si>
  <si>
    <t>Protocolo de:</t>
  </si>
  <si>
    <t>ALAJUELA / ALAJUELA / ALAJUELA</t>
  </si>
  <si>
    <t>CARTAGO / CARTAGO / ORIENTAL</t>
  </si>
  <si>
    <t>HEREDIA / HEREDIA / HEREDIA</t>
  </si>
  <si>
    <t>GUANACASTE / LIBERIA / LIBERIA</t>
  </si>
  <si>
    <t>PUNTARENAS / PUNTARENAS / PUNTARENAS</t>
  </si>
  <si>
    <t>HEREDIA / BARVA / BARVA</t>
  </si>
  <si>
    <t>GUANACASTE / NICOYA / NICOYA</t>
  </si>
  <si>
    <t>ALAJUELA / GRECIA / GRECIA</t>
  </si>
  <si>
    <t>HEREDIA / SANTO DOMINGO / SANTO DOMINGO</t>
  </si>
  <si>
    <t>GUANACASTE / SANTA CRUZ / SANTA CRUZ</t>
  </si>
  <si>
    <t>PUNTARENAS / BUENOS AIRES / BUENOS AIRES</t>
  </si>
  <si>
    <t>LIMON / SIQUIRRES / SIQUIRRES</t>
  </si>
  <si>
    <t>ALAJUELA / SAN MATEO / SAN MATEO</t>
  </si>
  <si>
    <t>GUANACASTE / BAGACES / BAGACES</t>
  </si>
  <si>
    <t>PUNTARENAS / MONTES DE ORO / MIRAMAR</t>
  </si>
  <si>
    <t>LIMON / TALAMANCA / BRATSI</t>
  </si>
  <si>
    <t>ALAJUELA / ATENAS / ATENAS</t>
  </si>
  <si>
    <t>CARTAGO / TURRIALBA / TURRIALBA</t>
  </si>
  <si>
    <t>HEREDIA / SAN RAFAEL / SAN RAFAEL</t>
  </si>
  <si>
    <t>GUANACASTE / CARRILLO / FILADELFIA</t>
  </si>
  <si>
    <t>LIMON / MATINA / MATINA</t>
  </si>
  <si>
    <t>ALAJUELA / NARANJO / NARANJO</t>
  </si>
  <si>
    <t>CARTAGO / ALVARADO / PACAYAS</t>
  </si>
  <si>
    <t>HEREDIA / SAN ISIDRO / SAN ISIDRO</t>
  </si>
  <si>
    <t>GUANACASTE / CAÑAS / CAÑAS</t>
  </si>
  <si>
    <t>ALAJUELA / PALMARES / PALMARES</t>
  </si>
  <si>
    <t>CARTAGO / OREAMUNO / SAN RAFAEL</t>
  </si>
  <si>
    <t>GUANACASTE / ABANGARES / LAS JUNTAS</t>
  </si>
  <si>
    <t>PUNTARENAS / GOLFITO / GOLFITO</t>
  </si>
  <si>
    <t>PUNTARENAS / COTO BRUS / SAN VITO</t>
  </si>
  <si>
    <t>ALAJUELA / OROTINA / OROTINA</t>
  </si>
  <si>
    <t>HEREDIA / SAN PABLO / SAN PABLO</t>
  </si>
  <si>
    <t>GUANACASTE / NANDAYURE / CARMONA</t>
  </si>
  <si>
    <t>PUNTARENAS / PARRITA / PARRITA</t>
  </si>
  <si>
    <t>ALAJUELA / SAN CARLOS / QUESADA</t>
  </si>
  <si>
    <t>GUANACASTE / LA CRUZ / LA CRUZ</t>
  </si>
  <si>
    <t>PUNTARENAS / CORREDORES / CORREDOR</t>
  </si>
  <si>
    <t>ALAJUELA / ZARCERO / ZARCERO</t>
  </si>
  <si>
    <t>GUANACASTE / HOJANCHA / HOJANCHA</t>
  </si>
  <si>
    <t>CARTAGO / CARTAGO / OCCIDENTAL</t>
  </si>
  <si>
    <t>HEREDIA / HEREDIA / MERCEDES</t>
  </si>
  <si>
    <t>GUANACASTE / LIBERIA / CAÑAS DULCES</t>
  </si>
  <si>
    <t>PUNTARENAS / PUNTARENAS / PITAHAYA</t>
  </si>
  <si>
    <t>HEREDIA / BARVA / SAN PEDRO</t>
  </si>
  <si>
    <t>PUNTARENAS / ESPARZA / SAN JUAN GRANDE</t>
  </si>
  <si>
    <t>ALAJUELA / GRECIA / SAN ISIDRO</t>
  </si>
  <si>
    <t>HEREDIA / SANTO DOMINGO / SAN VICENTE</t>
  </si>
  <si>
    <t>LIMON / SIQUIRRES / PACUARITO</t>
  </si>
  <si>
    <t>ALAJUELA / SAN MATEO / DESMONTE</t>
  </si>
  <si>
    <t>LIMON / TALAMANCA / SIXAOLA</t>
  </si>
  <si>
    <t>CARTAGO / TURRIALBA / LA SUIZA</t>
  </si>
  <si>
    <t>HEREDIA / SAN RAFAEL / SAN JOSECITO</t>
  </si>
  <si>
    <t>GUANACASTE / CARRILLO / PALMIRA</t>
  </si>
  <si>
    <t>PUNTARENAS / OSA / PALMAR</t>
  </si>
  <si>
    <t>ALAJUELA / NARANJO / SAN MIGUEL</t>
  </si>
  <si>
    <t>CARTAGO / ALVARADO / CERVANTES</t>
  </si>
  <si>
    <t>GUANACASTE / CAÑAS / PALMIRA</t>
  </si>
  <si>
    <t>ALAJUELA / PALMARES / ZARAGOZA</t>
  </si>
  <si>
    <t>CARTAGO / OREAMUNO / COT</t>
  </si>
  <si>
    <t>GUANACASTE / ABANGARES / SIERRA</t>
  </si>
  <si>
    <t>CARTAGO / EL GUARCO / SAN ISIDRO</t>
  </si>
  <si>
    <t>HEREDIA / FLORES / BARRANTES</t>
  </si>
  <si>
    <t>PUNTARENAS / COTO BRUS / SABALITO</t>
  </si>
  <si>
    <t>ALAJUELA / OROTINA / EL MASTATE</t>
  </si>
  <si>
    <t>ALAJUELA / ALAJUELA / CARRIZAL</t>
  </si>
  <si>
    <t>ALAJUELA / ALAJUELA / SAN ANTONIO</t>
  </si>
  <si>
    <t>GUANACASTE / NANDAYURE / SANTA RITA</t>
  </si>
  <si>
    <t>ALAJUELA / ALAJUELA / SAN ISIDRO</t>
  </si>
  <si>
    <t>ALAJUELA / SAN CARLOS / FLORENCIA</t>
  </si>
  <si>
    <t>ALAJUELA / ALAJUELA / SABANILLA</t>
  </si>
  <si>
    <t>ALAJUELA / ALAJUELA / SAN RAFAEL</t>
  </si>
  <si>
    <t>GUANACASTE / LA CRUZ / SANTA CECILIA</t>
  </si>
  <si>
    <t>PUNTARENAS / CORREDORES / LA CUESTA</t>
  </si>
  <si>
    <t>ALAJUELA / ALAJUELA / DESAMPARADOS</t>
  </si>
  <si>
    <t>ALAJUELA / ZARCERO / LAGUNA</t>
  </si>
  <si>
    <t>ALAJUELA / ALAJUELA / TAMBOR</t>
  </si>
  <si>
    <t>GUANACASTE / HOJANCHA / MONTE ROMO</t>
  </si>
  <si>
    <t>ALAJUELA / ALAJUELA / GARITA</t>
  </si>
  <si>
    <t>CARTAGO / CARTAGO / CARMEN</t>
  </si>
  <si>
    <t>HEREDIA / HEREDIA / SAN FRANCISCO</t>
  </si>
  <si>
    <t>GUANACASTE / LIBERIA / MAYORGA</t>
  </si>
  <si>
    <t>PUNTARENAS / PUNTARENAS / CHOMES</t>
  </si>
  <si>
    <t>HEREDIA / BARVA / SAN PABLO</t>
  </si>
  <si>
    <t>GUANACASTE / NICOYA / SAN ANTONIO</t>
  </si>
  <si>
    <t>PUNTARENAS / ESPARZA / MACACONA</t>
  </si>
  <si>
    <t>ALAJUELA / GRECIA / SAN ROQUE</t>
  </si>
  <si>
    <t>ALAJUELA / GRECIA / TACARES</t>
  </si>
  <si>
    <t>HEREDIA / SANTO DOMINGO / SAN MIGUEL</t>
  </si>
  <si>
    <t>ALAJUELA / GRECIA / PUENTE DE PIEDRA</t>
  </si>
  <si>
    <t>GUANACASTE / SANTA CRUZ / VEINTISIETE DE ABRIL</t>
  </si>
  <si>
    <t>ALAJUELA / GRECIA / BOLIVAR</t>
  </si>
  <si>
    <t>PUNTARENAS / BUENOS AIRES / POTRERO GRANDE</t>
  </si>
  <si>
    <t>LIMON / SIQUIRRES / FLORIDA</t>
  </si>
  <si>
    <t>ALAJUELA / SAN MATEO / LABRADOR</t>
  </si>
  <si>
    <t>GUANACASTE / BAGACES / MOGOTE</t>
  </si>
  <si>
    <t>ALAJUELA / ATENAS / MERCEDES</t>
  </si>
  <si>
    <t>PUNTARENAS / MONTES DE ORO / SAN ISIDRO</t>
  </si>
  <si>
    <t>ALAJUELA / ATENAS / SAN ISIDRO</t>
  </si>
  <si>
    <t>LIMON / TALAMANCA / CAHUITA</t>
  </si>
  <si>
    <t>ALAJUELA / ATENAS / SANTA EULALIA</t>
  </si>
  <si>
    <t>CARTAGO / TURRIALBA / PERALTA</t>
  </si>
  <si>
    <t>ALAJUELA / ATENAS / ESCOBAL</t>
  </si>
  <si>
    <t>HEREDIA / SAN RAFAEL / SANTIAGO</t>
  </si>
  <si>
    <t>GUANACASTE / CARRILLO / SARDINAL</t>
  </si>
  <si>
    <t>PUNTARENAS / OSA / SIERPE</t>
  </si>
  <si>
    <t>LIMON / MATINA / CARRANDI</t>
  </si>
  <si>
    <t>ALAJUELA / NARANJO / CIRRI SUR</t>
  </si>
  <si>
    <t>ALAJUELA / NARANJO / SAN JUAN</t>
  </si>
  <si>
    <t>CARTAGO / ALVARADO / CAPELLADES</t>
  </si>
  <si>
    <t>ALAJUELA / NARANJO / PALMITOS</t>
  </si>
  <si>
    <t>GUANACASTE / CAÑAS / SAN MIGUEL</t>
  </si>
  <si>
    <t>ALAJUELA / PALMARES / BUENOS AIRES</t>
  </si>
  <si>
    <t>ALAJUELA / PALMARES / SANTIAGO</t>
  </si>
  <si>
    <t>ALAJUELA / PALMARES / CANDELARIA</t>
  </si>
  <si>
    <t>CARTAGO / OREAMUNO / POTRERO CERRADO</t>
  </si>
  <si>
    <t>GUANACASTE / ABANGARES / SAN JUAN</t>
  </si>
  <si>
    <t>CARTAGO / EL GUARCO / TOBOSI</t>
  </si>
  <si>
    <t>HEREDIA / FLORES / LLORENTE</t>
  </si>
  <si>
    <t>ALAJUELA / OROTINA / COYOLAR</t>
  </si>
  <si>
    <t>ALAJUELA / OROTINA / LA CEIBA</t>
  </si>
  <si>
    <t>GUANACASTE / NANDAYURE / ZAPOTAL</t>
  </si>
  <si>
    <t>ALAJUELA / SAN CARLOS / BUENAVISTA</t>
  </si>
  <si>
    <t>GUANACASTE / LA CRUZ / LA GARITA</t>
  </si>
  <si>
    <t>ALAJUELA / SAN CARLOS / VENECIA</t>
  </si>
  <si>
    <t>PUNTARENAS / CORREDORES / CANOAS</t>
  </si>
  <si>
    <t>ALAJUELA / SAN CARLOS / PITAL</t>
  </si>
  <si>
    <t>ALAJUELA / SAN CARLOS / LA TIGRA</t>
  </si>
  <si>
    <t>ALAJUELA / SAN CARLOS / LA PALMERA</t>
  </si>
  <si>
    <t>ALAJUELA / SAN CARLOS / VENADO</t>
  </si>
  <si>
    <t>ALAJUELA / SAN CARLOS / CUTRIS</t>
  </si>
  <si>
    <t>ALAJUELA / SAN CARLOS / MONTERREY</t>
  </si>
  <si>
    <t>ALAJUELA / SAN CARLOS / POCOSOL</t>
  </si>
  <si>
    <t>HEREDIA / HEREDIA / ULLOA</t>
  </si>
  <si>
    <t>GUANACASTE / LIBERIA / NACASCOLO</t>
  </si>
  <si>
    <t>PUNTARENAS / PUNTARENAS / LEPANTO</t>
  </si>
  <si>
    <t>ALAJUELA / ZARCERO / GUADALUPE</t>
  </si>
  <si>
    <t>ALAJUELA / ZARCERO / PALMIRA</t>
  </si>
  <si>
    <t>ALAJUELA / ZARCERO / ZAPOTE</t>
  </si>
  <si>
    <t>ALAJUELA / ZARCERO / BRISAS</t>
  </si>
  <si>
    <t>HEREDIA / BARVA / SAN ROQUE</t>
  </si>
  <si>
    <t>PUNTARENAS / ESPARZA / SAN RAFAEL</t>
  </si>
  <si>
    <t>ALAJUELA / UPALA / UPALA</t>
  </si>
  <si>
    <t>ALAJUELA / UPALA / AGUAS CLARAS</t>
  </si>
  <si>
    <t>HEREDIA / SANTO DOMINGO / PARACITO</t>
  </si>
  <si>
    <t>GUANACASTE / SANTA CRUZ / TEMPATE</t>
  </si>
  <si>
    <t>ALAJUELA / UPALA / BIJAGUA</t>
  </si>
  <si>
    <t>PUNTARENAS / BUENOS AIRES / BORUCA</t>
  </si>
  <si>
    <t>ALAJUELA / UPALA / DELICIAS</t>
  </si>
  <si>
    <t>LIMON / SIQUIRRES / GERMANIA</t>
  </si>
  <si>
    <t>ALAJUELA / UPALA / YOLILLAL</t>
  </si>
  <si>
    <t>ALAJUELA / UPALA / CANALETE</t>
  </si>
  <si>
    <t>ALAJUELA / LOS CHILES / LOS CHILES</t>
  </si>
  <si>
    <t>ALAJUELA / LOS CHILES / CAÑO NEGRO</t>
  </si>
  <si>
    <t>LIMON / TALAMANCA / TELIRE</t>
  </si>
  <si>
    <t>ALAJUELA / LOS CHILES / EL AMPARO</t>
  </si>
  <si>
    <t>ALAJUELA / LOS CHILES / SAN JORGE</t>
  </si>
  <si>
    <t>CARTAGO / TURRIALBA / SANTA CRUZ</t>
  </si>
  <si>
    <t>ALAJUELA / GUATUSO / SAN RAFAEL</t>
  </si>
  <si>
    <t>ALAJUELA / GUATUSO / BUENAVISTA</t>
  </si>
  <si>
    <t>ALAJUELA / GUATUSO / COTE</t>
  </si>
  <si>
    <t>ALAJUELA / GUATUSO / KATIRA</t>
  </si>
  <si>
    <t>HEREDIA / SAN ISIDRO / SAN FRANCISCO</t>
  </si>
  <si>
    <t>GUANACASTE / CAÑAS / BEBEDERO</t>
  </si>
  <si>
    <t>CARTAGO / OREAMUNO / CIPRESES</t>
  </si>
  <si>
    <t>GUANACASTE / ABANGARES / COLORADO</t>
  </si>
  <si>
    <t>CARTAGO / CARTAGO / CORRALILLO</t>
  </si>
  <si>
    <t>CARTAGO / CARTAGO / TIERRA BLANCA</t>
  </si>
  <si>
    <t>CARTAGO / EL GUARCO / PATIO DE AGUA</t>
  </si>
  <si>
    <t>CARTAGO / CARTAGO / LLANO GRANDE</t>
  </si>
  <si>
    <t>CARTAGO / CARTAGO / QUEBRADILLA</t>
  </si>
  <si>
    <t>PUNTARENAS / COTO BRUS / LIMONCITO</t>
  </si>
  <si>
    <t>GUANACASTE / NANDAYURE / SAN PABLO</t>
  </si>
  <si>
    <t>GUANACASTE / LA CRUZ / SANTA ELENA</t>
  </si>
  <si>
    <t>PUNTARENAS / CORREDORES / LAUREL</t>
  </si>
  <si>
    <t>GUANACASTE / HOJANCHA / HUACAS</t>
  </si>
  <si>
    <t>HEREDIA / HEREDIA / VARABLANCA</t>
  </si>
  <si>
    <t>PUNTARENAS / PUNTARENAS / PAQUERA</t>
  </si>
  <si>
    <t>CARTAGO / TURRIALBA / SANTA TERESITA</t>
  </si>
  <si>
    <t>CARTAGO / TURRIALBA / PAVONES</t>
  </si>
  <si>
    <t>CARTAGO / TURRIALBA / TUIS</t>
  </si>
  <si>
    <t>CARTAGO / TURRIALBA / TAYUTIC</t>
  </si>
  <si>
    <t>CARTAGO / TURRIALBA / SANTA ROSA</t>
  </si>
  <si>
    <t>CARTAGO / TURRIALBA / TRES EQUIS</t>
  </si>
  <si>
    <t>CARTAGO / TURRIALBA / LA ISABEL</t>
  </si>
  <si>
    <t>GUANACASTE / SANTA CRUZ / CARTAGENA</t>
  </si>
  <si>
    <t>PUNTARENAS / BUENOS AIRES / PILAS</t>
  </si>
  <si>
    <t>CARTAGO / OREAMUNO / SANTA ROSA</t>
  </si>
  <si>
    <t>PUNTARENAS / OSA / PIEDRAS BLANCAS</t>
  </si>
  <si>
    <t>GUANACASTE / CAÑAS / POROZAL</t>
  </si>
  <si>
    <t>PUNTARENAS / COTO BRUS / PITTIER</t>
  </si>
  <si>
    <t>GUANACASTE / NANDAYURE / PORVENIR</t>
  </si>
  <si>
    <t>HEREDIA / SANTO DOMINGO / SANTA ROSA</t>
  </si>
  <si>
    <t>HEREDIA / SANTO DOMINGO / TURES</t>
  </si>
  <si>
    <t>GUANACASTE / HOJANCHA / MATAMBU</t>
  </si>
  <si>
    <t>PUNTARENAS / PUNTARENAS / MANZANILLO</t>
  </si>
  <si>
    <t>GUANACASTE / NICOYA / NOSARA</t>
  </si>
  <si>
    <t>PUNTARENAS / ESPARZA / CALDERA</t>
  </si>
  <si>
    <t>PUNTARENAS / BUENOS AIRES / COLINAS</t>
  </si>
  <si>
    <t>GUANACASTE / NANDAYURE / BEJUCO</t>
  </si>
  <si>
    <t>PUNTARENAS / PUNTARENAS / GUACIMAL</t>
  </si>
  <si>
    <t>GUANACASTE / SANTA CRUZ / CABO VELAS</t>
  </si>
  <si>
    <t>GUANACASTE / SANTA CRUZ / TAMARINDO</t>
  </si>
  <si>
    <t>PUNTARENAS / PUNTARENAS / BARRANCA</t>
  </si>
  <si>
    <t>PUNTARENAS / BUENOS AIRES / BIOLLEY</t>
  </si>
  <si>
    <t>PUNTARENAS / BUENOS AIRES / BRUNKA</t>
  </si>
  <si>
    <t>PUNTARENAS / PUNTARENAS / ISLA DEL COCO</t>
  </si>
  <si>
    <t>PUNTARENAS / PUNTARENAS / CHACARITA</t>
  </si>
  <si>
    <t>PUNTARENAS / PUNTARENAS / CHIRA</t>
  </si>
  <si>
    <t>PUNTARENAS / PUNTARENAS / ACAPULCO</t>
  </si>
  <si>
    <t>PUNTARENAS / PUNTARENAS / EL ROBLE</t>
  </si>
  <si>
    <t>PUNTARENAS / PUNTARENAS / ARANCIBIA</t>
  </si>
  <si>
    <t>PARA LA PREVENCIÓN DEL CONSUMO Y TRÁFICO DE SUSTANCIAS PSICOACTIVAS</t>
  </si>
  <si>
    <t>Acoso sexual en espacios públicos o de acceso público</t>
  </si>
  <si>
    <t>Violencia en línea</t>
  </si>
  <si>
    <t>¿Cantidad de situaciones de uso o amenaza con un arma?</t>
  </si>
  <si>
    <t>Actuación ante situaciones de bullying</t>
  </si>
  <si>
    <t>Actuación ante situaciones de ciberbullying</t>
  </si>
  <si>
    <t>Actuación ante situaciones de violencia física</t>
  </si>
  <si>
    <t>Actuación ante situaciones de violencia psicológica</t>
  </si>
  <si>
    <t>Actuación ante situaciones de violencia sexual</t>
  </si>
  <si>
    <t>Actuación ante situaciones de acoso y hostigamiento sexual</t>
  </si>
  <si>
    <t>Violencia en línea: corrupción y/o seducción de personas menores de edad</t>
  </si>
  <si>
    <t>Actuación ante situaciones de hallazgo de drogas</t>
  </si>
  <si>
    <t>Actuación ante situaciones de tenencia de drogas</t>
  </si>
  <si>
    <t>Actuación ante situaciones de consumo de drogas</t>
  </si>
  <si>
    <t>Actuación ante situaciones de tráfico de drogas</t>
  </si>
  <si>
    <t>Hallazgo, tenencia y uso de armas</t>
  </si>
  <si>
    <t>Actuación en situaciones de discriminación racial y xenofobia</t>
  </si>
  <si>
    <t>Actuación del bullying contra población LGTB inserta en los centros educativos</t>
  </si>
  <si>
    <t>1/ Atención a la población estudiantil que presenta lesiones autoinfringidas y/o riesgo por tentativa de suicidio.</t>
  </si>
  <si>
    <t>2/ Actuación institucional para la restitución de derechos y acceso al sistema educativo costarricense de las personas y sobrevivientes del delito de trata de personas y sus dependientes.</t>
  </si>
  <si>
    <t>17.</t>
  </si>
  <si>
    <t>Ciberbullying</t>
  </si>
  <si>
    <t>CUADRO 9</t>
  </si>
  <si>
    <t>ESTUDIANTES QUE SON MADRES (QUE YA DIERON A LUZ) Y ESTUDIANTES QUE SON PADRES</t>
  </si>
  <si>
    <t>CUADRO 12</t>
  </si>
  <si>
    <t>Rango de Edad</t>
  </si>
  <si>
    <t>Muje-
res</t>
  </si>
  <si>
    <t>Menores de 12 años</t>
  </si>
  <si>
    <t>De 12 años a menos de 15 años</t>
  </si>
  <si>
    <t>De 15 años a menos de 18 años</t>
  </si>
  <si>
    <t>OBSERVACIONES / COMENTARIOS:</t>
  </si>
  <si>
    <t>CUADRO 13</t>
  </si>
  <si>
    <t>SEGÚN ACTIVIDAD REALIZADA</t>
  </si>
  <si>
    <t>CUADRO 11</t>
  </si>
  <si>
    <t>Edad cumplida</t>
  </si>
  <si>
    <t>Indique la cantidad de personas estudiantes que no concluyeron los estudios por:</t>
  </si>
  <si>
    <t>ESTUDIANTES EMBARAZADAS Y</t>
  </si>
  <si>
    <t>PERSONAS ESTUDIANTES QUE FUERON EXCLUIDAS</t>
  </si>
  <si>
    <t>18.</t>
  </si>
  <si>
    <t>¿Se están realizando acciones de prevención de la violencia desde el Programa Convivir?</t>
  </si>
  <si>
    <t>Ubicacion1</t>
  </si>
  <si>
    <t>SAN JOSE / SAN JOSE / CARMEN</t>
  </si>
  <si>
    <t>SAN JOSE / SAN JOSE / MERCED</t>
  </si>
  <si>
    <t>SAN JOSE / SAN JOSE / HOSPITAL</t>
  </si>
  <si>
    <t>SAN JOSE / SAN JOSE / CATEDRAL</t>
  </si>
  <si>
    <t>SAN JOSE / SAN JOSE / ZAPOTE</t>
  </si>
  <si>
    <t>SAN JOSE / SAN JOSE / SAN FRANCISCO DE DOS RIOS</t>
  </si>
  <si>
    <t>LIMON / LIMON / LIMON</t>
  </si>
  <si>
    <t>SAN JOSE / SAN JOSE / URUCA</t>
  </si>
  <si>
    <t>SAN JOSE / ESCAZU / ESCAZU</t>
  </si>
  <si>
    <t>SAN JOSE / SAN JOSE / MATA REDONDA</t>
  </si>
  <si>
    <t>ALAJUELA / SAN RAMON / SAN RAMON</t>
  </si>
  <si>
    <t>SAN JOSE / SAN JOSE / PAVAS</t>
  </si>
  <si>
    <t>CARTAGO / PARAISO / PARAISO</t>
  </si>
  <si>
    <t>SAN JOSE / SAN JOSE / HATILLO</t>
  </si>
  <si>
    <t>SAN JOSE / SAN JOSE / SAN SEBASTIAN</t>
  </si>
  <si>
    <t>PUNTARENAS / ESPARZA / ESPIRITU SANTO</t>
  </si>
  <si>
    <t>SAN JOSE / ESCAZU / SAN ANTONIO</t>
  </si>
  <si>
    <t>LIMON / POCOCI / GUAPILES</t>
  </si>
  <si>
    <t>SAN JOSE / ESCAZU / SAN RAFAEL</t>
  </si>
  <si>
    <t>SAN JOSE / DESAMPARADOS / DESAMPARADOS</t>
  </si>
  <si>
    <t>SAN JOSE / DESAMPARADOS / SAN MIGUEL</t>
  </si>
  <si>
    <t>CARTAGO / LA UNION / TRES RIOS</t>
  </si>
  <si>
    <t>SAN JOSE / DESAMPARADOS / SAN JUAN DE DIOS</t>
  </si>
  <si>
    <t>SAN JOSE / DESAMPARADOS / SAN RAFAEL ARRIBA</t>
  </si>
  <si>
    <t>SAN JOSE / DESAMPARADOS / SAN ANTONIO</t>
  </si>
  <si>
    <t>SAN JOSE / DESAMPARADOS / FRAILES</t>
  </si>
  <si>
    <t>SAN JOSE / DESAMPARADOS / PATARRA</t>
  </si>
  <si>
    <t>SAN JOSE / PURISCAL / SANTIAGO</t>
  </si>
  <si>
    <t>SAN JOSE / DESAMPARADOS / SAN CRISTOBAL</t>
  </si>
  <si>
    <t>SAN JOSE / DESAMPARADOS / ROSARIO</t>
  </si>
  <si>
    <t>CARTAGO / JIMENEZ / JUAN VIÑAS</t>
  </si>
  <si>
    <t>SAN JOSE / DESAMPARADOS / DAMAS</t>
  </si>
  <si>
    <t>HEREDIA / SANTA BARBARA / SANTA BARBARA</t>
  </si>
  <si>
    <t>SAN JOSE / DESAMPARADOS / SAN RAFAEL ABAJO</t>
  </si>
  <si>
    <t>SAN JOSE / DESAMPARADOS / GRAVILIAS</t>
  </si>
  <si>
    <t>SAN JOSE / DESAMPARADOS / LOS GUIDO</t>
  </si>
  <si>
    <t>SAN JOSE / TARRAZU / SAN MARCOS</t>
  </si>
  <si>
    <t>SAN JOSE / PURISCAL / MERCEDES SUR</t>
  </si>
  <si>
    <t>SAN JOSE / PURISCAL / BARBACOAS</t>
  </si>
  <si>
    <t>SAN JOSE / PURISCAL / GRIFO ALTO</t>
  </si>
  <si>
    <t>SAN JOSE / PURISCAL / SAN RAFAEL</t>
  </si>
  <si>
    <t>SAN JOSE / PURISCAL / CANDELARITA</t>
  </si>
  <si>
    <t>PUNTARENAS / OSA / PUERTO CORTES</t>
  </si>
  <si>
    <t>SAN JOSE / PURISCAL / DESAMPARADITOS</t>
  </si>
  <si>
    <t>SAN JOSE / PURISCAL / SAN ANTONIO</t>
  </si>
  <si>
    <t>SAN JOSE / ASERRI / ASERRI</t>
  </si>
  <si>
    <t>SAN JOSE / PURISCAL / CHIRES</t>
  </si>
  <si>
    <t>SAN JOSE / TARRAZU / SAN LORENZO</t>
  </si>
  <si>
    <t>SAN JOSE / TARRAZU / SAN CARLOS</t>
  </si>
  <si>
    <t>SAN JOSE / ASERRI / TARBACA</t>
  </si>
  <si>
    <t>LIMON / GUACIMO / GUACIMO</t>
  </si>
  <si>
    <t>SAN JOSE / ASERRI / VUELTA DE JORCO</t>
  </si>
  <si>
    <t>SAN JOSE / MORA / COLON</t>
  </si>
  <si>
    <t>SAN JOSE / ASERRI / SAN GABRIEL</t>
  </si>
  <si>
    <t>SAN JOSE / ASERRI / LEGUA</t>
  </si>
  <si>
    <t>SAN JOSE / ASERRI / MONTERREY</t>
  </si>
  <si>
    <t>HEREDIA / BELEN / SAN ANTONIO</t>
  </si>
  <si>
    <t>SAN JOSE / ASERRI / SALITRILLOS</t>
  </si>
  <si>
    <t>SAN JOSE / MORA / GUAYABO</t>
  </si>
  <si>
    <t>SAN JOSE / GOICOECHEA / GUADALUPE</t>
  </si>
  <si>
    <t>SAN JOSE / MORA / TABARCIA</t>
  </si>
  <si>
    <t>ALAJUELA / POAS / SAN PEDRO</t>
  </si>
  <si>
    <t>SAN JOSE / MORA / PICAGRES</t>
  </si>
  <si>
    <t>HEREDIA / FLORES / SAN JOAQUIN</t>
  </si>
  <si>
    <t>SAN JOSE / MORA / JARIS</t>
  </si>
  <si>
    <t>GUANACASTE / TILARAN / TILARAN</t>
  </si>
  <si>
    <t>SAN JOSE / MORA / QUITIRRISI</t>
  </si>
  <si>
    <t>SAN JOSE / SANTA ANA / SANTA ANA</t>
  </si>
  <si>
    <t>SAN JOSE / GOICOECHEA / CALLE BLANCOS</t>
  </si>
  <si>
    <t>SAN JOSE / GOICOECHEA / MATA DE PLATANO</t>
  </si>
  <si>
    <t>SAN JOSE / GOICOECHEA / IPIS</t>
  </si>
  <si>
    <t>SAN JOSE / GOICOECHEA / RANCHO REDONDO</t>
  </si>
  <si>
    <t>SAN JOSE / ALAJUELITA / ALAJUELITA</t>
  </si>
  <si>
    <t>SAN JOSE / GOICOECHEA / PURRAL</t>
  </si>
  <si>
    <t>HEREDIA / SARAPIQUI / PUERTO VIEJO</t>
  </si>
  <si>
    <t>SAN JOSE / SANTA ANA / SALITRAL</t>
  </si>
  <si>
    <t>SAN JOSE / SANTA ANA / POZOS</t>
  </si>
  <si>
    <t>SAN JOSE / SANTA ANA / URUCA</t>
  </si>
  <si>
    <t>SAN JOSE / VASQUEZ DE CORONADO / SAN ISIDRO</t>
  </si>
  <si>
    <t>SAN JOSE / SANTA ANA / PIEDADES</t>
  </si>
  <si>
    <t>SAN JOSE / SANTA ANA / BRASIL</t>
  </si>
  <si>
    <t>PUNTARENAS / GARABITO / JACO</t>
  </si>
  <si>
    <t>SAN JOSE / ALAJUELITA / SAN JOSECITO</t>
  </si>
  <si>
    <t>SAN JOSE / ACOSTA / SAN IGNACIO</t>
  </si>
  <si>
    <t>SAN JOSE / ALAJUELITA / SAN ANTONIO</t>
  </si>
  <si>
    <t>ALAJUELA / SARCHI / SARCHI NORTE</t>
  </si>
  <si>
    <t>SAN JOSE / ALAJUELITA / CONCEPCION</t>
  </si>
  <si>
    <t>SAN JOSE / ALAJUELITA / SAN FELIPE</t>
  </si>
  <si>
    <t>ALAJUELA / ALAJUELA / SAN JOSE</t>
  </si>
  <si>
    <t>SAN JOSE / VASQUEZ DE CORONADO / SAN RAFAEL</t>
  </si>
  <si>
    <t>SAN JOSE / VASQUEZ DE CORONADO / DULCE NOMBRE DE JESUS</t>
  </si>
  <si>
    <t>SAN JOSE / VASQUEZ DE CORONADO / PATALILLO</t>
  </si>
  <si>
    <t>SAN JOSE / VASQUEZ DE CORONADO / CASCAJAL</t>
  </si>
  <si>
    <t>LIMON / LIMON / VALLE LA ESTRELLA</t>
  </si>
  <si>
    <t>SAN JOSE / ACOSTA / GUAITIL</t>
  </si>
  <si>
    <t>ALAJUELA / SAN RAMON / SANTIAGO</t>
  </si>
  <si>
    <t>SAN JOSE / ACOSTA / PALMICHAL</t>
  </si>
  <si>
    <t>CARTAGO / PARAISO / SANTIAGO</t>
  </si>
  <si>
    <t>SAN JOSE / ACOSTA / CANGREJAL</t>
  </si>
  <si>
    <t>SAN JOSE / ACOSTA / SABANILLAS</t>
  </si>
  <si>
    <t>GUANACASTE / NICOYA / MANSION</t>
  </si>
  <si>
    <t>LIMON / POCOCI / JIMENEZ</t>
  </si>
  <si>
    <t>SAN JOSE / TIBAS / ANSELMO LLORENTE</t>
  </si>
  <si>
    <t>SAN JOSE / TIBAS / LEON XIII</t>
  </si>
  <si>
    <t>SAN JOSE / TIBAS / COLIMA</t>
  </si>
  <si>
    <t>CARTAGO / LA UNION / SAN DIEGO</t>
  </si>
  <si>
    <t>SAN JOSE / MORAVIA / SAN VICENTE</t>
  </si>
  <si>
    <t>SAN JOSE / MORAVIA / SAN JERONIMO</t>
  </si>
  <si>
    <t>GUANACASTE / SANTA CRUZ / BOLSON</t>
  </si>
  <si>
    <t>SAN JOSE / MORAVIA / TRINIDAD</t>
  </si>
  <si>
    <t>PUNTARENAS / BUENOS AIRES / VOLCAN</t>
  </si>
  <si>
    <t>SAN JOSE / MONTES DE OCA / SAN PEDRO</t>
  </si>
  <si>
    <t>SAN JOSE / MONTES DE OCA / SABANILLA</t>
  </si>
  <si>
    <t>SAN JOSE / MONTES DE OCA / MERCEDES</t>
  </si>
  <si>
    <t>SAN JOSE / MONTES DE OCA / SAN RAFAEL</t>
  </si>
  <si>
    <t>CARTAGO / JIMENEZ / TUCURRIQUE</t>
  </si>
  <si>
    <t>SAN JOSE / TURRUBARES / SAN PABLO</t>
  </si>
  <si>
    <t>HEREDIA / SANTA BARBARA / SAN PEDRO</t>
  </si>
  <si>
    <t>SAN JOSE / TURRUBARES / SAN PEDRO</t>
  </si>
  <si>
    <t>SAN JOSE / TURRUBARES / SAN JUAN DE MATA</t>
  </si>
  <si>
    <t>SAN JOSE / TURRUBARES / SAN LUIS</t>
  </si>
  <si>
    <t>SAN JOSE / TURRUBARES / CARARA</t>
  </si>
  <si>
    <t>SAN JOSE / DOTA / SANTA MARIA</t>
  </si>
  <si>
    <t>ALAJUELA / ATENAS / JESUS</t>
  </si>
  <si>
    <t>SAN JOSE / DOTA / JARDIN</t>
  </si>
  <si>
    <t>SAN JOSE / DOTA / COPEY</t>
  </si>
  <si>
    <t>SAN JOSE / CURRIDABAT / CURRIDABAT</t>
  </si>
  <si>
    <t>SAN JOSE / CURRIDABAT / GRANADILLA</t>
  </si>
  <si>
    <t>SAN JOSE / CURRIDABAT / SANCHEZ</t>
  </si>
  <si>
    <t>LIMON / MATINA / BATAN</t>
  </si>
  <si>
    <t>SAN JOSE / CURRIDABAT / TIRRASES</t>
  </si>
  <si>
    <t>SAN JOSE / PEREZ ZELEDON / DANIEL FLORES</t>
  </si>
  <si>
    <t>HEREDIA / SAN ISIDRO / SAN JOSE</t>
  </si>
  <si>
    <t>SAN JOSE / PEREZ ZELEDON / RIVAS</t>
  </si>
  <si>
    <t>SAN JOSE / PEREZ ZELEDON / SAN PEDRO</t>
  </si>
  <si>
    <t>SAN JOSE / PEREZ ZELEDON / PLATANARES</t>
  </si>
  <si>
    <t>LIMON / GUACIMO / MERCEDES</t>
  </si>
  <si>
    <t>SAN JOSE / PEREZ ZELEDON / PEJIBAYE</t>
  </si>
  <si>
    <t>SAN JOSE / PEREZ ZELEDON / CAJON</t>
  </si>
  <si>
    <t>SAN JOSE / PEREZ ZELEDON / BARU</t>
  </si>
  <si>
    <t>SAN JOSE / PEREZ ZELEDON / RIO NUEVO</t>
  </si>
  <si>
    <t>SAN JOSE / PEREZ ZELEDON / PARAMO</t>
  </si>
  <si>
    <t>SAN JOSE / PEREZ ZELEDON / LA AMISTAD</t>
  </si>
  <si>
    <t>ALAJUELA / POAS / SAN JUAN</t>
  </si>
  <si>
    <t>ALAJUELA / ALAJUELA / GUACIMA</t>
  </si>
  <si>
    <t>HEREDIA / SARAPIQUI / LA VIRGEN</t>
  </si>
  <si>
    <t>ALAJUELA / ALAJUELA / RIO SEGUNDO</t>
  </si>
  <si>
    <t>ALAJUELA / ALAJUELA / TURRUCARES</t>
  </si>
  <si>
    <t>PUNTARENAS / GARABITO / TARCOLES</t>
  </si>
  <si>
    <t>ALAJUELA / ALAJUELA / SARAPIQUI</t>
  </si>
  <si>
    <t>ALAJUELA / SARCHI / SARCHI SUR</t>
  </si>
  <si>
    <t>ALAJUELA / SAN RAMON / SAN JUAN</t>
  </si>
  <si>
    <t>ALAJUELA / SAN RAMON / PIEDADES SUR</t>
  </si>
  <si>
    <t>ALAJUELA / SAN RAMON / SAN RAFAEL</t>
  </si>
  <si>
    <t>ALAJUELA / SAN RAMON / SAN ISIDRO</t>
  </si>
  <si>
    <t>ALAJUELA / SAN RAMON / ANGELES</t>
  </si>
  <si>
    <t>LIMON / LIMON / RIO BLANCO</t>
  </si>
  <si>
    <t>ALAJUELA / SAN RAMON / ALFARO</t>
  </si>
  <si>
    <t>ALAJUELA / SAN RAMON / VOLIO</t>
  </si>
  <si>
    <t>ALAJUELA / SAN RAMON / CONCEPCION</t>
  </si>
  <si>
    <t>CARTAGO / PARAISO / OROSI</t>
  </si>
  <si>
    <t>ALAJUELA / SAN RAMON / ZAPOTAL</t>
  </si>
  <si>
    <t>ALAJUELA / SAN RAMON / SAN LORENZO</t>
  </si>
  <si>
    <t>ALAJUELA / GRECIA / SAN JOSE</t>
  </si>
  <si>
    <t>CARTAGO / LA UNION / SAN JUAN</t>
  </si>
  <si>
    <t>ALAJUELA / SAN MATEO / JESUS MARIA</t>
  </si>
  <si>
    <t>CARTAGO / JIMENEZ / PEJIBAYE</t>
  </si>
  <si>
    <t>HEREDIA / SANTA BARBARA / SAN JUAN</t>
  </si>
  <si>
    <t>ALAJUELA / ATENAS / CONCEPCION</t>
  </si>
  <si>
    <t>ALAJUELA / ATENAS / SAN JOSE</t>
  </si>
  <si>
    <t>ALAJUELA / NARANJO / SAN JOSE</t>
  </si>
  <si>
    <t>ALAJUELA / NARANJO / SAN JERONIMO</t>
  </si>
  <si>
    <t>HEREDIA / SAN ISIDRO / CONCEPCION</t>
  </si>
  <si>
    <t>LIMON / GUACIMO / POCORA</t>
  </si>
  <si>
    <t>ALAJUELA / PALMARES / ESQUIPULAS</t>
  </si>
  <si>
    <t>HEREDIA / BELEN / ASUNCION</t>
  </si>
  <si>
    <t>ALAJUELA / PALMARES / LA GRANJA</t>
  </si>
  <si>
    <t>PUNTARENAS / GOLFITO / GUAYCARA</t>
  </si>
  <si>
    <t>ALAJUELA / POAS / SAN RAFAEL</t>
  </si>
  <si>
    <t>ALAJUELA / POAS / CARRILLOS</t>
  </si>
  <si>
    <t>GUANACASTE / TILARAN / TRONADORA</t>
  </si>
  <si>
    <t>ALAJUELA / SARCHI / TORO AMARILLO</t>
  </si>
  <si>
    <t>CARTAGO / CARTAGO / SAN NICOLAS</t>
  </si>
  <si>
    <t>LIMON / LIMON / MATAMA</t>
  </si>
  <si>
    <t>CARTAGO / PARAISO / CACHI</t>
  </si>
  <si>
    <t>LIMON / POCOCI / ROXANA</t>
  </si>
  <si>
    <t>ALAJUELA / SARCHI / SAN PEDRO</t>
  </si>
  <si>
    <t>ALAJUELA / SARCHI / RODRIGUEZ</t>
  </si>
  <si>
    <t>CARTAGO / LA UNION / SAN RAFAEL</t>
  </si>
  <si>
    <t>ALAJUELA / UPALA / DOS RIOS</t>
  </si>
  <si>
    <t>HEREDIA / SANTA BARBARA / JESUS</t>
  </si>
  <si>
    <t>GUANACASTE / BAGACES / RIO NARANJO</t>
  </si>
  <si>
    <t>GUANACASTE / CARRILLO / BELEN</t>
  </si>
  <si>
    <t>PUNTARENAS / OSA / BAHIA BALLENA</t>
  </si>
  <si>
    <t>ALAJUELA / RIO CUARTO / RIO CUARTO</t>
  </si>
  <si>
    <t>ALAJUELA / RIO CUARTO / SANTA RITA</t>
  </si>
  <si>
    <t>ALAJUELA / RIO CUARTO / SANTA ISABEL</t>
  </si>
  <si>
    <t>LIMON / GUACIMO / RIO JIMENEZ</t>
  </si>
  <si>
    <t>PUNTARENAS / GOLFITO / PAVON</t>
  </si>
  <si>
    <t>GUANACASTE / TILARAN / SANTA ROSA</t>
  </si>
  <si>
    <t>CARTAGO / PARAISO / LLANOS DE SANTA LUCIA</t>
  </si>
  <si>
    <t>HEREDIA / SARAPIQUI / LLANURAS DEL GASPAR</t>
  </si>
  <si>
    <t>CARTAGO / LA UNION / CONCEPCION</t>
  </si>
  <si>
    <t>CARTAGO / LA UNION / SAN RAMON</t>
  </si>
  <si>
    <t>CARTAGO / LA UNION / RIO AZUL</t>
  </si>
  <si>
    <t>GUANACASTE / LIBERIA / CURUBANDE</t>
  </si>
  <si>
    <t>HEREDIA / BARVA / SANTA LUCIA</t>
  </si>
  <si>
    <t>GUANACASTE / NICOYA / SAMARA</t>
  </si>
  <si>
    <t>PUNTARENAS / ESPARZA / SAN JERONIMO</t>
  </si>
  <si>
    <t>LIMON / POCOCI / CARIARI</t>
  </si>
  <si>
    <t>CARTAGO / TURRIALBA / EL CHIRRIPO</t>
  </si>
  <si>
    <t>HEREDIA / SANTO DOMINGO / SANTO TOMAS</t>
  </si>
  <si>
    <t>HEREDIA / SANTA BARBARA / SANTO DOMINGO</t>
  </si>
  <si>
    <t>HEREDIA / SAN RAFAEL / CONCEPCION</t>
  </si>
  <si>
    <t>LIMON / GUACIMO / DUACARI</t>
  </si>
  <si>
    <t>GUANACASTE / TILARAN / LIBANO</t>
  </si>
  <si>
    <t>HEREDIA / BARVA / SAN JOSE DE LA MONTAÑA</t>
  </si>
  <si>
    <t>HEREDIA / SARAPIQUI / CUREÑA</t>
  </si>
  <si>
    <t>HEREDIA / SANTO DOMINGO / PARA</t>
  </si>
  <si>
    <t>HEREDIA / SANTA BARBARA / PURABA</t>
  </si>
  <si>
    <t>LIMON / POCOCI / COLORADO</t>
  </si>
  <si>
    <t>LIMON / SIQUIRRES / ALEGRIA</t>
  </si>
  <si>
    <t>PUNTARENAS / OSA / BAHIA DRAKE</t>
  </si>
  <si>
    <t>GUANACASTE / NICOYA / BELEN DE NOSARITA</t>
  </si>
  <si>
    <t>LIMON / POCOCI / LA COLONIA</t>
  </si>
  <si>
    <t>GUANACASTE / SANTA CRUZ / DIRIA</t>
  </si>
  <si>
    <t>PUNTARENAS / BUENOS AIRES / CHANGUENA</t>
  </si>
  <si>
    <t>LIMON / SIQUIRRES / REVENTAZON</t>
  </si>
  <si>
    <t>GUANACASTE / TILARAN / ARENAL</t>
  </si>
  <si>
    <t>GUANACASTE / TILARAN / CABECERAS</t>
  </si>
  <si>
    <t>PUNTARENAS / PUNTARENAS / COBANO</t>
  </si>
  <si>
    <t>GUANACASTE</t>
  </si>
  <si>
    <t>LA CRUZ</t>
  </si>
  <si>
    <t>OROTINA</t>
  </si>
  <si>
    <t>MATRÍCULA FINAL SEGÚN ASIGNATURA</t>
  </si>
  <si>
    <t>ESTUDIANTES APROBADOS SEGÚN ASIGNATURA</t>
  </si>
  <si>
    <t>Prevención, Detección e Intervención Temprana "Dynamo"</t>
  </si>
  <si>
    <t>¿Se ha elaborado para este curso lectivo, el Plan de Convivencia del centro educativo?</t>
  </si>
  <si>
    <t>Acoso Escolar o "Bullying"</t>
  </si>
  <si>
    <t>Grooming</t>
  </si>
  <si>
    <t>Sexting</t>
  </si>
  <si>
    <t>Ciberacoso o Ciberbullying</t>
  </si>
  <si>
    <t>Incitación de conductas dañinas</t>
  </si>
  <si>
    <t>PUNTARENAS / MONTEVERDE / MONTEVERDE</t>
  </si>
  <si>
    <t>PUNTARENAS / GARABITO / LAGUNILLAS</t>
  </si>
  <si>
    <t>CARTAGO / JIMENEZ / LA VICTORIA</t>
  </si>
  <si>
    <t>CARTAGO / PARAISO / BIRRISITO</t>
  </si>
  <si>
    <t>PUNTARENAS / PUERTO JIMENEZ / PUERTO JIMENEZ</t>
  </si>
  <si>
    <t>PUBLICA</t>
  </si>
  <si>
    <t>Programa Nacional de Convivencia (Convivir)</t>
  </si>
  <si>
    <t>Sustancias Psicoactivas no controladas
(o no medicadas)</t>
  </si>
  <si>
    <t>ESTUDIANTES QUE CONSUMEN SUSTANCIAS PSICOACTIVAS NO CONTROLADAS (O NO MEDICADAS)</t>
  </si>
  <si>
    <t>¿Se está implementando el Programa Nacional de Convivencia (Convivir) para prevenir situaciones de violencia?</t>
  </si>
  <si>
    <t>2.1</t>
  </si>
  <si>
    <t>3.1</t>
  </si>
  <si>
    <t>3.2</t>
  </si>
  <si>
    <t>¿Se ha realizado para este curso lectivo, el Diagnóstico de Convivencia estudiantil del Centro Educativo?</t>
  </si>
  <si>
    <t>Estudiantes con armas y cantidad de decomisos.</t>
  </si>
  <si>
    <t>15.1</t>
  </si>
  <si>
    <t>15.2</t>
  </si>
  <si>
    <t>15.3</t>
  </si>
  <si>
    <t>0.</t>
  </si>
  <si>
    <t>Situaciones de acoso callejero en espacios públicos</t>
  </si>
  <si>
    <t>19.</t>
  </si>
  <si>
    <t>20.</t>
  </si>
  <si>
    <t>Discriminación por identidad de género</t>
  </si>
  <si>
    <t>21.</t>
  </si>
  <si>
    <t>Programa DARE</t>
  </si>
  <si>
    <t>Pasándola Bien</t>
  </si>
  <si>
    <t xml:space="preserve">SAN JOSE / MORA / PIEDRAS NEGRAS </t>
  </si>
  <si>
    <t xml:space="preserve">SAN JOSE / GOICOECHEA / SAN FRANCISCO </t>
  </si>
  <si>
    <t xml:space="preserve">SAN JOSE / TIBAS / SAN JUAN  </t>
  </si>
  <si>
    <t xml:space="preserve">SAN JOSE / TIBAS / CINCO ESQUINAS </t>
  </si>
  <si>
    <t>SAN JOSE / PEREZ ZELEDON / SAN ISIDRO DEL GENERAL</t>
  </si>
  <si>
    <t>SAN JOSE / PEREZ ZELEDON / GENERAL</t>
  </si>
  <si>
    <t>SAN JOSE / LEON CORTES / SAN PABLO</t>
  </si>
  <si>
    <t>SAN JOSE / LEON CORTES / SAN ANDRES</t>
  </si>
  <si>
    <t>SAN JOSE / LEON CORTES / LLANO BONITO</t>
  </si>
  <si>
    <t>SAN JOSE / LEON CORTES / SAN ISIDRO</t>
  </si>
  <si>
    <t>SAN JOSE / LEON CORTES / SANTA CRUZ</t>
  </si>
  <si>
    <t>SAN JOSE / LEON CORTES / SAN ANTONIO</t>
  </si>
  <si>
    <t xml:space="preserve">ALAJUELA / SAN RAMON / PIEDADES NORTE </t>
  </si>
  <si>
    <t xml:space="preserve">ALAJUELA / SAN RAMON / PEÑAS BLANCAS </t>
  </si>
  <si>
    <t>ALAJUELA / NARANJO / ROSARIO</t>
  </si>
  <si>
    <t xml:space="preserve">ALAJUELA / POAS / SABANA REDONDA </t>
  </si>
  <si>
    <t xml:space="preserve">ALAJUELA / OROTINA / HACIENDA VIEJA </t>
  </si>
  <si>
    <t xml:space="preserve">ALAJUELA / SAN CARLOS / AGUAS ZARCAS </t>
  </si>
  <si>
    <t>ALAJUELA / SAN CARLOS / FORTUNA</t>
  </si>
  <si>
    <t>ALAJUELA / ZARCERO / TAPESCO</t>
  </si>
  <si>
    <t>ALAJUELA / UPALA / SAN JOSE (PIZOTE)</t>
  </si>
  <si>
    <t>CARTAGO / CARTAGO / AGUACALIENTE (SAN FRANCISCO)</t>
  </si>
  <si>
    <t>CARTAGO / CARTAGO / GUADALUPE (ARENILLA)</t>
  </si>
  <si>
    <t xml:space="preserve">CARTAGO / CARTAGO / DULCE NOMBRE  </t>
  </si>
  <si>
    <t xml:space="preserve">CARTAGO / LA UNION / DULCE NOMBRE  </t>
  </si>
  <si>
    <t>CARTAGO / EL GUARCO / TEJAR</t>
  </si>
  <si>
    <t>HEREDIA / BARVA / PUENTE SALAS</t>
  </si>
  <si>
    <t>HEREDIA / SAN RAFAEL / ANGELES</t>
  </si>
  <si>
    <t>HEREDIA / BELEN / RIBERA</t>
  </si>
  <si>
    <t>HEREDIA / SAN PABLO / RINCO DE SABANILLA</t>
  </si>
  <si>
    <t>HEREDIA / SARAPIQUI / HORQUETAS</t>
  </si>
  <si>
    <t xml:space="preserve">GUANACASTE / NICOYA / QUEBRADA HONDA </t>
  </si>
  <si>
    <t>GUANACASTE / SANTA CRUZ / CUAJINIQUIL</t>
  </si>
  <si>
    <t>GUANACASTE / BAGACES / FORTUNA</t>
  </si>
  <si>
    <t xml:space="preserve">GUANACASTE / TILARAN / QUEBRADA GRANDE </t>
  </si>
  <si>
    <t xml:space="preserve">GUANACASTE / TILARAN / TIERRAS MORENAS </t>
  </si>
  <si>
    <t xml:space="preserve">GUANACASTE / HOJANCHA / PUERTO CARRILLO </t>
  </si>
  <si>
    <t>PUNTARENAS / MONTES DE ORO / UNION</t>
  </si>
  <si>
    <t>PUNTARENAS / AGUIRRE / QUEPOS</t>
  </si>
  <si>
    <t>PUNTARENAS / AGUIRRE / SAVEGRE</t>
  </si>
  <si>
    <t>PUNTARENAS / AGUIRRE / NARANJITO</t>
  </si>
  <si>
    <t>PUNTARENAS / COTO BRUS / AGUABUENA</t>
  </si>
  <si>
    <t>PUNTARENAS / COTO BRUS / GUTIERREZ BROWN</t>
  </si>
  <si>
    <t>LIMON / POCOCI / RITA</t>
  </si>
  <si>
    <t>LIMON / SIQUIRRES / CAIRO</t>
  </si>
  <si>
    <t>CIRCUITO</t>
  </si>
  <si>
    <t>PR/CA/DI</t>
  </si>
  <si>
    <t>UBICACION</t>
  </si>
  <si>
    <t>DEPENDENCIA</t>
  </si>
  <si>
    <t>TELEFONO1</t>
  </si>
  <si>
    <t>TELEFONO2</t>
  </si>
  <si>
    <t>TELEFONO3</t>
  </si>
  <si>
    <t>SUPERVISOR</t>
  </si>
  <si>
    <t>TELEFONO4</t>
  </si>
  <si>
    <t>-</t>
  </si>
  <si>
    <t>Teléfono de la Institución -1:</t>
  </si>
  <si>
    <t>Teléfono de la Institución -2:</t>
  </si>
  <si>
    <t>Firma Director</t>
  </si>
  <si>
    <t>Ubicación (Provincia/Cantón/Distrito):</t>
  </si>
  <si>
    <t>Firma Supervisor</t>
  </si>
  <si>
    <t>Nombre Director (a):</t>
  </si>
  <si>
    <t>Teléfono contacto Director (a):</t>
  </si>
  <si>
    <t>Nombre Supervisor (a):</t>
  </si>
  <si>
    <t>Teléfono Supervisión:</t>
  </si>
  <si>
    <t>Sellos</t>
  </si>
  <si>
    <t>Tecno Educa: Transformando aulas del presente</t>
  </si>
  <si>
    <t>Fenciclidina</t>
  </si>
  <si>
    <t>Madres</t>
  </si>
  <si>
    <t>Padres</t>
  </si>
  <si>
    <t>6º</t>
  </si>
  <si>
    <t>Cantidad de Hijos</t>
  </si>
  <si>
    <t>Sextorsión</t>
  </si>
  <si>
    <t>Movimientos de Matrícula</t>
  </si>
  <si>
    <t>(No incluir los estudiantes Excluidos por motivos de trabajo)</t>
  </si>
  <si>
    <r>
      <t xml:space="preserve">“La información aquí certificada por el Director del Centro Educativo la hace bajo la fe y la palabra de certeza, conociendo que cualquier inexactitud o falsedad estaría incurriendo en las responsabilidades administrativas disciplinarias, sin perjuicio de las acciones civiles”. </t>
    </r>
    <r>
      <rPr>
        <sz val="10"/>
        <rFont val="Carlito"/>
        <family val="2"/>
      </rPr>
      <t>Legislación vinculante a la legitimidad de la información: Ley de Administración Pública (Artículo 4 y 65), Estatuto de Servicio Civil (Artículo 39), Ley de Control Interno (Artículo 39) y Ley Contra la Corrupción y el Enriquecimiento Ilícito en la Función Pública (Artículo 3).</t>
    </r>
  </si>
  <si>
    <r>
      <t xml:space="preserve">ESTUDIANTES </t>
    </r>
    <r>
      <rPr>
        <b/>
        <u val="double"/>
        <sz val="14"/>
        <rFont val="Carlito"/>
        <family val="2"/>
      </rPr>
      <t>MENORES DE 18 AÑOS</t>
    </r>
    <r>
      <rPr>
        <b/>
        <sz val="14"/>
        <rFont val="Carlito"/>
        <family val="2"/>
      </rPr>
      <t xml:space="preserve"> QUE ESTUDIAN Y TRABAJAN </t>
    </r>
    <r>
      <rPr>
        <b/>
        <vertAlign val="superscript"/>
        <sz val="14"/>
        <rFont val="Carlito"/>
        <family val="2"/>
      </rPr>
      <t>1/</t>
    </r>
  </si>
  <si>
    <r>
      <t xml:space="preserve">Actividad Realizada
</t>
    </r>
    <r>
      <rPr>
        <b/>
        <i/>
        <sz val="10"/>
        <color indexed="8"/>
        <rFont val="Carlito"/>
        <family val="2"/>
      </rPr>
      <t xml:space="preserve">(Si un alumno o alumna realiza más de una actividad, por ejemplo Agricultura y Ganadería, 
registrarlo en cada una de las actividades)                                 </t>
    </r>
  </si>
  <si>
    <r>
      <t xml:space="preserve">1.  </t>
    </r>
    <r>
      <rPr>
        <sz val="11"/>
        <color indexed="8"/>
        <rFont val="Carlito"/>
        <family val="2"/>
      </rPr>
      <t>Actividades Domésticas (en el hogar -no formativas-)</t>
    </r>
  </si>
  <si>
    <r>
      <t xml:space="preserve">2.  </t>
    </r>
    <r>
      <rPr>
        <sz val="11"/>
        <color indexed="8"/>
        <rFont val="Carlito"/>
        <family val="2"/>
      </rPr>
      <t>Actividades Domésticas (en hogares de terceros)</t>
    </r>
  </si>
  <si>
    <r>
      <t xml:space="preserve">3. </t>
    </r>
    <r>
      <rPr>
        <sz val="11"/>
        <color indexed="8"/>
        <rFont val="Carlito"/>
        <family val="2"/>
      </rPr>
      <t xml:space="preserve"> Agricultura</t>
    </r>
  </si>
  <si>
    <r>
      <t xml:space="preserve">4.  </t>
    </r>
    <r>
      <rPr>
        <sz val="11"/>
        <color indexed="8"/>
        <rFont val="Carlito"/>
        <family val="2"/>
      </rPr>
      <t>Ganadería, Lecherías, Granjas Avícolas</t>
    </r>
  </si>
  <si>
    <r>
      <t xml:space="preserve">5.  </t>
    </r>
    <r>
      <rPr>
        <sz val="11"/>
        <color indexed="8"/>
        <rFont val="Carlito"/>
        <family val="2"/>
      </rPr>
      <t>Pesca y actividades asociadas (incluye extracción de moluscos)</t>
    </r>
  </si>
  <si>
    <r>
      <t xml:space="preserve">6.  </t>
    </r>
    <r>
      <rPr>
        <sz val="11"/>
        <color indexed="8"/>
        <rFont val="Carlito"/>
        <family val="2"/>
      </rPr>
      <t>Construcción</t>
    </r>
  </si>
  <si>
    <r>
      <t>7.</t>
    </r>
    <r>
      <rPr>
        <b/>
        <sz val="11"/>
        <color indexed="8"/>
        <rFont val="Carlito"/>
        <family val="2"/>
      </rPr>
      <t xml:space="preserve"> </t>
    </r>
    <r>
      <rPr>
        <sz val="11"/>
        <color indexed="8"/>
        <rFont val="Carlito"/>
        <family val="2"/>
      </rPr>
      <t>Ferias del agricultor</t>
    </r>
  </si>
  <si>
    <r>
      <t xml:space="preserve">8.  </t>
    </r>
    <r>
      <rPr>
        <sz val="11"/>
        <color indexed="8"/>
        <rFont val="Carlito"/>
        <family val="2"/>
      </rPr>
      <t>Aserraderos (</t>
    </r>
    <r>
      <rPr>
        <sz val="11"/>
        <color theme="1"/>
        <rFont val="Carlito"/>
        <family val="2"/>
      </rPr>
      <t>carga y descarga, limpieza general)</t>
    </r>
  </si>
  <si>
    <r>
      <t xml:space="preserve">9.  </t>
    </r>
    <r>
      <rPr>
        <sz val="11"/>
        <color indexed="8"/>
        <rFont val="Carlito"/>
        <family val="2"/>
      </rPr>
      <t>Minas y Canteras</t>
    </r>
  </si>
  <si>
    <r>
      <t xml:space="preserve">10.  </t>
    </r>
    <r>
      <rPr>
        <sz val="11"/>
        <color indexed="8"/>
        <rFont val="Carlito"/>
        <family val="2"/>
      </rPr>
      <t>Servicios</t>
    </r>
    <r>
      <rPr>
        <sz val="11"/>
        <color theme="1"/>
        <rFont val="Carlito"/>
        <family val="2"/>
      </rPr>
      <t xml:space="preserve"> (por ejemplo jardinería, niñeras y cuidadoras, mantenimiento de casas, recolector de chatarra)</t>
    </r>
  </si>
  <si>
    <r>
      <t>11.</t>
    </r>
    <r>
      <rPr>
        <b/>
        <sz val="11"/>
        <color indexed="8"/>
        <rFont val="Carlito"/>
        <family val="2"/>
      </rPr>
      <t xml:space="preserve"> </t>
    </r>
    <r>
      <rPr>
        <sz val="11"/>
        <color rgb="FF000000"/>
        <rFont val="Carlito"/>
        <family val="2"/>
      </rPr>
      <t xml:space="preserve">Restaurantes y sodas (incluye además </t>
    </r>
    <r>
      <rPr>
        <sz val="11"/>
        <color indexed="8"/>
        <rFont val="Carlito"/>
        <family val="2"/>
      </rPr>
      <t>lugares donde se expenden bebidas alcohólicas)</t>
    </r>
  </si>
  <si>
    <r>
      <t xml:space="preserve">12. </t>
    </r>
    <r>
      <rPr>
        <sz val="11"/>
        <color indexed="8"/>
        <rFont val="Carlito"/>
        <family val="2"/>
      </rPr>
      <t>Comercio</t>
    </r>
    <r>
      <rPr>
        <sz val="11"/>
        <color theme="1"/>
        <rFont val="Carlito"/>
        <family val="2"/>
      </rPr>
      <t xml:space="preserve"> (por ejemplo pulperías, supermercados, basares)</t>
    </r>
  </si>
  <si>
    <r>
      <t xml:space="preserve">13. </t>
    </r>
    <r>
      <rPr>
        <sz val="11"/>
        <color theme="1"/>
        <rFont val="Carlito"/>
        <family val="2"/>
      </rPr>
      <t>Actividades informales ( por ejemplo ventas en vía pública, por catálogo,  en redes sociales, repartidores)</t>
    </r>
  </si>
  <si>
    <r>
      <t xml:space="preserve">14. </t>
    </r>
    <r>
      <rPr>
        <sz val="11"/>
        <color theme="1"/>
        <rFont val="Carlito"/>
        <family val="2"/>
      </rPr>
      <t>Espectáculos públicos (por ejemplo comparsas, modelaje, cantantes, animadores)</t>
    </r>
  </si>
  <si>
    <r>
      <t>15.</t>
    </r>
    <r>
      <rPr>
        <b/>
        <sz val="11"/>
        <color indexed="8"/>
        <rFont val="Carlito"/>
        <family val="2"/>
      </rPr>
      <t xml:space="preserve"> </t>
    </r>
    <r>
      <rPr>
        <sz val="11"/>
        <rFont val="Carlito"/>
        <family val="2"/>
      </rPr>
      <t>Otras (especifíquelas seguidamente)</t>
    </r>
  </si>
  <si>
    <r>
      <t xml:space="preserve">1/  Incluir a las personas estudiantes que </t>
    </r>
    <r>
      <rPr>
        <b/>
        <u/>
        <sz val="10"/>
        <rFont val="Carlito"/>
        <family val="2"/>
      </rPr>
      <t>permanecen</t>
    </r>
    <r>
      <rPr>
        <sz val="10"/>
        <rFont val="Carlito"/>
        <family val="2"/>
      </rPr>
      <t xml:space="preserve"> en el centro educativo al finalizar el curso lectivo, y que </t>
    </r>
    <r>
      <rPr>
        <b/>
        <u/>
        <sz val="10"/>
        <rFont val="Carlito"/>
        <family val="2"/>
      </rPr>
      <t>estudian y trabajan</t>
    </r>
    <r>
      <rPr>
        <sz val="10"/>
        <rFont val="Carlito"/>
        <family val="2"/>
      </rPr>
      <t xml:space="preserve"> (ambas). Esta situación puede presentarse en cualquier momento del curso lectivo.</t>
    </r>
  </si>
  <si>
    <r>
      <t xml:space="preserve">ESTUDIANTES </t>
    </r>
    <r>
      <rPr>
        <b/>
        <u val="double"/>
        <sz val="14"/>
        <color theme="1"/>
        <rFont val="Carlito"/>
        <family val="2"/>
      </rPr>
      <t>MENORES DE 18 AÑOS</t>
    </r>
    <r>
      <rPr>
        <b/>
        <sz val="14"/>
        <color theme="1"/>
        <rFont val="Carlito"/>
        <family val="2"/>
      </rPr>
      <t xml:space="preserve"> QUE ESTUDIAN Y TRABAJAN </t>
    </r>
    <r>
      <rPr>
        <b/>
        <vertAlign val="superscript"/>
        <sz val="14"/>
        <color theme="1"/>
        <rFont val="Carlito"/>
        <family val="2"/>
      </rPr>
      <t>1/</t>
    </r>
  </si>
  <si>
    <r>
      <t xml:space="preserve">1/  Incluir a las personas estudiantes que </t>
    </r>
    <r>
      <rPr>
        <b/>
        <u/>
        <sz val="10"/>
        <color theme="1"/>
        <rFont val="Carlito"/>
        <family val="2"/>
      </rPr>
      <t>permanecen</t>
    </r>
    <r>
      <rPr>
        <sz val="10"/>
        <color theme="1"/>
        <rFont val="Carlito"/>
        <family val="2"/>
      </rPr>
      <t xml:space="preserve"> en el centro educativo al finalizar el curso lectivo, y que </t>
    </r>
    <r>
      <rPr>
        <b/>
        <u/>
        <sz val="10"/>
        <color theme="1"/>
        <rFont val="Carlito"/>
        <family val="2"/>
      </rPr>
      <t>estudian y trabajan</t>
    </r>
    <r>
      <rPr>
        <sz val="10"/>
        <color theme="1"/>
        <rFont val="Carlito"/>
        <family val="2"/>
      </rPr>
      <t xml:space="preserve"> (ambas). Esta situación puede presentarse en cualquier momento del curso lectivo.</t>
    </r>
  </si>
  <si>
    <r>
      <t xml:space="preserve">ESTUDIANTES EXCLUIDOS POR MOTIVOS DE TRABAJO </t>
    </r>
    <r>
      <rPr>
        <b/>
        <vertAlign val="superscript"/>
        <sz val="14"/>
        <color theme="1"/>
        <rFont val="Carlito"/>
        <family val="2"/>
      </rPr>
      <t>1/</t>
    </r>
  </si>
  <si>
    <r>
      <t xml:space="preserve">1/  </t>
    </r>
    <r>
      <rPr>
        <sz val="10"/>
        <color indexed="8"/>
        <rFont val="Carlito"/>
        <family val="2"/>
      </rPr>
      <t>De los reportados como Excluidos en el Cuadro 1, indique en éste cuadro, cuántos lo hicieron (no concluyeron los estudios) por motivos de trabajo.</t>
    </r>
  </si>
  <si>
    <r>
      <t xml:space="preserve">Indique en el siguiente cuadro los </t>
    </r>
    <r>
      <rPr>
        <b/>
        <i/>
        <u val="double"/>
        <sz val="11"/>
        <rFont val="Carlito"/>
        <family val="2"/>
      </rPr>
      <t>casos registrados</t>
    </r>
    <r>
      <rPr>
        <sz val="11"/>
        <rFont val="Carlito"/>
        <family val="2"/>
      </rPr>
      <t xml:space="preserve"> de violencia:</t>
    </r>
  </si>
  <si>
    <r>
      <t xml:space="preserve">De estudiantes a otro personal </t>
    </r>
    <r>
      <rPr>
        <b/>
        <vertAlign val="superscript"/>
        <sz val="11"/>
        <rFont val="Carlito"/>
        <family val="2"/>
      </rPr>
      <t>1/</t>
    </r>
  </si>
  <si>
    <r>
      <t xml:space="preserve">De otro personal a estudiantes </t>
    </r>
    <r>
      <rPr>
        <b/>
        <vertAlign val="superscript"/>
        <sz val="11"/>
        <rFont val="Carlito"/>
        <family val="2"/>
      </rPr>
      <t>1/</t>
    </r>
  </si>
  <si>
    <r>
      <t xml:space="preserve">Otros, especifique seguidamente </t>
    </r>
    <r>
      <rPr>
        <vertAlign val="superscript"/>
        <sz val="10"/>
        <rFont val="Carlito"/>
        <family val="2"/>
      </rPr>
      <t>2/</t>
    </r>
  </si>
  <si>
    <r>
      <t xml:space="preserve">Lesiones autoinfringidas y/o riesgo por tentativa de suicidio </t>
    </r>
    <r>
      <rPr>
        <vertAlign val="superscript"/>
        <sz val="11"/>
        <rFont val="Carlito"/>
        <family val="2"/>
      </rPr>
      <t>1/</t>
    </r>
  </si>
  <si>
    <r>
      <t>Delito de trata de personas y sus dependientes</t>
    </r>
    <r>
      <rPr>
        <vertAlign val="superscript"/>
        <sz val="11"/>
        <rFont val="Carlito"/>
        <family val="2"/>
      </rPr>
      <t xml:space="preserve"> 2/</t>
    </r>
  </si>
  <si>
    <r>
      <rPr>
        <b/>
        <i/>
        <sz val="10"/>
        <rFont val="Carlito"/>
        <family val="2"/>
      </rPr>
      <t xml:space="preserve">Se indican dos ejemplos con madres para la columna "Cantidad de hijos", aplica igual para los padres.
</t>
    </r>
    <r>
      <rPr>
        <i/>
        <sz val="10"/>
        <rFont val="Carlito"/>
        <family val="2"/>
      </rPr>
      <t xml:space="preserve">--Si en el Centro Educativo hay dos estudiantes que son madres, </t>
    </r>
    <r>
      <rPr>
        <i/>
        <u/>
        <sz val="10"/>
        <rFont val="Carlito"/>
        <family val="2"/>
      </rPr>
      <t>una tiene 14 años y la otra 17</t>
    </r>
    <r>
      <rPr>
        <i/>
        <sz val="10"/>
        <rFont val="Carlito"/>
        <family val="2"/>
      </rPr>
      <t xml:space="preserve">.  Entonces debe indicar en esas mismas filas la cantidad de hijos que tiene cada una.
--Si en el Centro Educativo hay dos estudiantes que son madres, y </t>
    </r>
    <r>
      <rPr>
        <i/>
        <u/>
        <sz val="10"/>
        <rFont val="Carlito"/>
        <family val="2"/>
      </rPr>
      <t>ambas tienen 16 años</t>
    </r>
    <r>
      <rPr>
        <i/>
        <sz val="10"/>
        <rFont val="Carlito"/>
        <family val="2"/>
      </rPr>
      <t>, se debe sumar el total de hijos de ambas madres e indicarlos en la misma fila (16 años).</t>
    </r>
  </si>
  <si>
    <r>
      <rPr>
        <b/>
        <sz val="11"/>
        <rFont val="Carlito"/>
        <family val="2"/>
      </rPr>
      <t>-</t>
    </r>
    <r>
      <rPr>
        <sz val="11"/>
        <rFont val="Carlito"/>
        <family val="2"/>
      </rPr>
      <t xml:space="preserve"> Fallecidos</t>
    </r>
  </si>
  <si>
    <t>Renombre este archivo Excel como se indica seguidamente:</t>
  </si>
  <si>
    <t>CENSO ESCOLAR 2025 -- INFORME FINAL</t>
  </si>
  <si>
    <t>Ver detalles en la Guía para el llenado del Censo Escolar 2025-Informe Final.</t>
  </si>
  <si>
    <r>
      <t>7</t>
    </r>
    <r>
      <rPr>
        <b/>
        <sz val="11"/>
        <color theme="1"/>
        <rFont val="Sylfaen"/>
        <family val="1"/>
      </rPr>
      <t>º</t>
    </r>
  </si>
  <si>
    <r>
      <t>8</t>
    </r>
    <r>
      <rPr>
        <b/>
        <sz val="11"/>
        <color theme="1"/>
        <rFont val="Sylfaen"/>
        <family val="1"/>
      </rPr>
      <t>º</t>
    </r>
  </si>
  <si>
    <r>
      <t>9</t>
    </r>
    <r>
      <rPr>
        <b/>
        <sz val="11"/>
        <color theme="1"/>
        <rFont val="Sylfaen"/>
        <family val="1"/>
      </rPr>
      <t>º</t>
    </r>
  </si>
  <si>
    <r>
      <t>10</t>
    </r>
    <r>
      <rPr>
        <b/>
        <sz val="11"/>
        <color theme="1"/>
        <rFont val="Sylfaen"/>
        <family val="1"/>
      </rPr>
      <t>º</t>
    </r>
  </si>
  <si>
    <r>
      <t>11</t>
    </r>
    <r>
      <rPr>
        <b/>
        <sz val="11"/>
        <color theme="1"/>
        <rFont val="Sylfaen"/>
        <family val="1"/>
      </rPr>
      <t>º</t>
    </r>
  </si>
  <si>
    <t>Matrícula Inicial</t>
  </si>
  <si>
    <r>
      <rPr>
        <b/>
        <sz val="11"/>
        <rFont val="Carlito"/>
        <family val="2"/>
      </rPr>
      <t>+</t>
    </r>
    <r>
      <rPr>
        <sz val="11"/>
        <rFont val="Carlito"/>
        <family val="2"/>
      </rPr>
      <t xml:space="preserve"> Nuevos Ingresos</t>
    </r>
  </si>
  <si>
    <r>
      <rPr>
        <b/>
        <sz val="11"/>
        <rFont val="Carlito"/>
        <family val="2"/>
      </rPr>
      <t>+</t>
    </r>
    <r>
      <rPr>
        <sz val="11"/>
        <rFont val="Carlito"/>
        <family val="2"/>
      </rPr>
      <t xml:space="preserve"> Provenientes de otras Instituciones</t>
    </r>
  </si>
  <si>
    <r>
      <rPr>
        <b/>
        <sz val="11"/>
        <rFont val="Carlito"/>
        <family val="2"/>
      </rPr>
      <t>-</t>
    </r>
    <r>
      <rPr>
        <sz val="11"/>
        <rFont val="Carlito"/>
        <family val="2"/>
      </rPr>
      <t xml:space="preserve"> Traslados a otras instituciones</t>
    </r>
  </si>
  <si>
    <r>
      <rPr>
        <b/>
        <sz val="11"/>
        <rFont val="Carlito"/>
        <family val="2"/>
      </rPr>
      <t>-</t>
    </r>
    <r>
      <rPr>
        <sz val="11"/>
        <rFont val="Carlito"/>
        <family val="2"/>
      </rPr>
      <t xml:space="preserve"> Exclusión</t>
    </r>
  </si>
  <si>
    <t>Matrícula Final</t>
  </si>
  <si>
    <t>Aprobados</t>
  </si>
  <si>
    <t>Aplazados</t>
  </si>
  <si>
    <t>JOHANNA MARIA AMPIE GUZMAN</t>
  </si>
  <si>
    <t>HEYNER PEREIRA CHAVES</t>
  </si>
  <si>
    <t>Formación Tecnológica / Informática /Cómputo</t>
  </si>
  <si>
    <t>CUADRO 8</t>
  </si>
  <si>
    <t>Barbitúricos (pastillas para dormir)</t>
  </si>
  <si>
    <t>Alucinógenos</t>
  </si>
  <si>
    <t>Ketamina</t>
  </si>
  <si>
    <t>Ácido Lisérgico-LSD- (ácido, cartón)</t>
  </si>
  <si>
    <t>Psilocibina (hongos mágicos)</t>
  </si>
  <si>
    <t>Reina de la noche</t>
  </si>
  <si>
    <t>Drogas Mixtas</t>
  </si>
  <si>
    <t>Marihuana/Cannabis</t>
  </si>
  <si>
    <t>Nicotina-Tabaco</t>
  </si>
  <si>
    <t>Vapeador</t>
  </si>
  <si>
    <t>Derivados del Opio, tales como: morfina, heroína, codeína, fentanilo, oxicodona, tramadol, ketamina</t>
  </si>
  <si>
    <t>CUADRO 10</t>
  </si>
  <si>
    <t>DATOS SOBRE PREVENCIÓN DE LA VIOLENCIA, ARMAS Y SUSPENSIONES</t>
  </si>
  <si>
    <t>DATOS SOBRE PROTOCOLOS</t>
  </si>
  <si>
    <t>CUADRO 14</t>
  </si>
  <si>
    <t>CUADRO 15</t>
  </si>
  <si>
    <t>Aprendo Pura Vida</t>
  </si>
  <si>
    <r>
      <t>7</t>
    </r>
    <r>
      <rPr>
        <b/>
        <sz val="12"/>
        <color theme="1"/>
        <rFont val="Sylfaen"/>
        <family val="1"/>
      </rPr>
      <t>º</t>
    </r>
  </si>
  <si>
    <r>
      <t>8</t>
    </r>
    <r>
      <rPr>
        <b/>
        <sz val="12"/>
        <color theme="1"/>
        <rFont val="Sylfaen"/>
        <family val="1"/>
      </rPr>
      <t>º</t>
    </r>
  </si>
  <si>
    <r>
      <t>9</t>
    </r>
    <r>
      <rPr>
        <b/>
        <sz val="12"/>
        <color theme="1"/>
        <rFont val="Sylfaen"/>
        <family val="1"/>
      </rPr>
      <t>º</t>
    </r>
  </si>
  <si>
    <r>
      <t>10</t>
    </r>
    <r>
      <rPr>
        <b/>
        <sz val="12"/>
        <color theme="1"/>
        <rFont val="Sylfaen"/>
        <family val="1"/>
      </rPr>
      <t>º</t>
    </r>
  </si>
  <si>
    <r>
      <t>11</t>
    </r>
    <r>
      <rPr>
        <b/>
        <sz val="12"/>
        <color theme="1"/>
        <rFont val="Sylfaen"/>
        <family val="1"/>
      </rPr>
      <t>º</t>
    </r>
  </si>
  <si>
    <r>
      <t>7</t>
    </r>
    <r>
      <rPr>
        <b/>
        <sz val="10"/>
        <color theme="1"/>
        <rFont val="Sylfaen"/>
        <family val="1"/>
      </rPr>
      <t>º</t>
    </r>
  </si>
  <si>
    <r>
      <t>8</t>
    </r>
    <r>
      <rPr>
        <b/>
        <sz val="10"/>
        <color theme="1"/>
        <rFont val="Sylfaen"/>
        <family val="1"/>
      </rPr>
      <t>º</t>
    </r>
  </si>
  <si>
    <r>
      <t>9</t>
    </r>
    <r>
      <rPr>
        <b/>
        <sz val="10"/>
        <color theme="1"/>
        <rFont val="Sylfaen"/>
        <family val="1"/>
      </rPr>
      <t>º</t>
    </r>
  </si>
  <si>
    <r>
      <t>10</t>
    </r>
    <r>
      <rPr>
        <b/>
        <sz val="10"/>
        <color theme="1"/>
        <rFont val="Sylfaen"/>
        <family val="1"/>
      </rPr>
      <t>º</t>
    </r>
  </si>
  <si>
    <r>
      <t>11</t>
    </r>
    <r>
      <rPr>
        <b/>
        <sz val="10"/>
        <color theme="1"/>
        <rFont val="Sylfaen"/>
        <family val="1"/>
      </rPr>
      <t>º</t>
    </r>
  </si>
  <si>
    <t>Telesecundaria</t>
  </si>
  <si>
    <t>5588</t>
  </si>
  <si>
    <t>00638</t>
  </si>
  <si>
    <t>TELESECUNDARIA LAS BRISAS</t>
  </si>
  <si>
    <t>LAS BRISAS</t>
  </si>
  <si>
    <t>HEILEEN GRANDOS NOGUERA</t>
  </si>
  <si>
    <t>5668</t>
  </si>
  <si>
    <t>00667</t>
  </si>
  <si>
    <t>TELESECUNDARIA LA URRACA</t>
  </si>
  <si>
    <t>SAN CARLOS</t>
  </si>
  <si>
    <t>14</t>
  </si>
  <si>
    <t>LOS CHILES</t>
  </si>
  <si>
    <t>SAN JORGE</t>
  </si>
  <si>
    <t>LA URRACA</t>
  </si>
  <si>
    <t>JUAN CARLOS MENA GARRO</t>
  </si>
  <si>
    <t>IRENE CECILIA RAMIREZ SANCHEZ</t>
  </si>
  <si>
    <t>5669</t>
  </si>
  <si>
    <t>00661</t>
  </si>
  <si>
    <t>TELESECUNDARIA DE MEXICO</t>
  </si>
  <si>
    <t>ZONA NORTE-NORTE</t>
  </si>
  <si>
    <t>UPALA</t>
  </si>
  <si>
    <t>DELICIAS</t>
  </si>
  <si>
    <t>MEXICO</t>
  </si>
  <si>
    <t>WENDY PAOLA ALVAREZ BARRANTES</t>
  </si>
  <si>
    <t>JUAN CARLOS PICADO DELGADO</t>
  </si>
  <si>
    <t>5747</t>
  </si>
  <si>
    <t>00716</t>
  </si>
  <si>
    <t>TELESECUNDARIA DULCE NOMBRE</t>
  </si>
  <si>
    <t>SAN MATEO</t>
  </si>
  <si>
    <t>DULCE NOMBRE</t>
  </si>
  <si>
    <t>MARCO VEGA CHAVARRIA</t>
  </si>
  <si>
    <t>5839</t>
  </si>
  <si>
    <t>00714</t>
  </si>
  <si>
    <t>TELESECUNDARIA LA CEIBA</t>
  </si>
  <si>
    <t>LA CEIBA</t>
  </si>
  <si>
    <t>JAFETH MORA FLORES</t>
  </si>
  <si>
    <t>5856</t>
  </si>
  <si>
    <t>00724</t>
  </si>
  <si>
    <t>TELESECUNDARIA COLONIA ANATERI</t>
  </si>
  <si>
    <t>ZARCERO</t>
  </si>
  <si>
    <t>COLONIA ANATERI</t>
  </si>
  <si>
    <t>MARTA ELENA RODRIGUEZ PEREZ</t>
  </si>
  <si>
    <t>21006563/833373391</t>
  </si>
  <si>
    <t>GONZALO BARAHONA SOLANO</t>
  </si>
  <si>
    <t>Literatura</t>
  </si>
  <si>
    <t>Historia Universal</t>
  </si>
  <si>
    <t>Geografía General</t>
  </si>
  <si>
    <t>Introducción a la Física y a la Química</t>
  </si>
  <si>
    <t>Todos los inhalantes, como el pegamento, la gasolina</t>
  </si>
  <si>
    <t>Mezcalina y DMT</t>
  </si>
  <si>
    <t>Éxtasis (estimulante de primera elección)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</si>
</sst>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###\-####"/>
  </numFmts>
  <fonts count="8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1"/>
      <color rgb="FFFF0000"/>
      <name val="Cambria"/>
      <family val="1"/>
      <scheme val="maj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9"/>
      <color theme="1"/>
      <name val="Cambria"/>
      <family val="1"/>
      <scheme val="major"/>
    </font>
    <font>
      <sz val="11"/>
      <color theme="1"/>
      <name val="Calibri"/>
      <family val="2"/>
    </font>
    <font>
      <b/>
      <sz val="11"/>
      <color theme="1"/>
      <name val="Sylfaen"/>
      <family val="1"/>
    </font>
    <font>
      <sz val="11"/>
      <color theme="0"/>
      <name val="Carlito"/>
      <family val="2"/>
    </font>
    <font>
      <b/>
      <sz val="26"/>
      <name val="Carlito"/>
      <family val="2"/>
    </font>
    <font>
      <sz val="11"/>
      <color theme="1"/>
      <name val="Carlito"/>
      <family val="2"/>
    </font>
    <font>
      <b/>
      <i/>
      <sz val="24"/>
      <color theme="1"/>
      <name val="Carlito"/>
      <family val="2"/>
    </font>
    <font>
      <b/>
      <sz val="11"/>
      <color rgb="FF0060A8"/>
      <name val="Carlito"/>
      <family val="2"/>
    </font>
    <font>
      <b/>
      <sz val="12"/>
      <color theme="1"/>
      <name val="Carlito"/>
      <family val="2"/>
    </font>
    <font>
      <b/>
      <sz val="20"/>
      <name val="Carlito"/>
      <family val="2"/>
    </font>
    <font>
      <b/>
      <sz val="24"/>
      <color theme="1"/>
      <name val="Carlito"/>
      <family val="2"/>
    </font>
    <font>
      <sz val="11"/>
      <color rgb="FF002060"/>
      <name val="Carlito"/>
      <family val="2"/>
    </font>
    <font>
      <sz val="12"/>
      <name val="Carlito"/>
      <family val="2"/>
    </font>
    <font>
      <i/>
      <sz val="11"/>
      <name val="Carlito"/>
      <family val="2"/>
    </font>
    <font>
      <b/>
      <sz val="12"/>
      <name val="Carlito"/>
      <family val="2"/>
    </font>
    <font>
      <sz val="12"/>
      <color theme="1"/>
      <name val="Carlito"/>
      <family val="2"/>
    </font>
    <font>
      <b/>
      <sz val="11"/>
      <color theme="0"/>
      <name val="Carlito"/>
      <family val="2"/>
    </font>
    <font>
      <b/>
      <sz val="11"/>
      <color theme="1"/>
      <name val="Carlito"/>
      <family val="2"/>
    </font>
    <font>
      <i/>
      <sz val="10"/>
      <name val="Carlito"/>
      <family val="2"/>
    </font>
    <font>
      <sz val="10"/>
      <name val="Carlito"/>
      <family val="2"/>
    </font>
    <font>
      <b/>
      <sz val="14"/>
      <color theme="1"/>
      <name val="Carlito"/>
      <family val="2"/>
    </font>
    <font>
      <b/>
      <sz val="14"/>
      <name val="Carlito"/>
      <family val="2"/>
    </font>
    <font>
      <b/>
      <u val="double"/>
      <sz val="14"/>
      <name val="Carlito"/>
      <family val="2"/>
    </font>
    <font>
      <b/>
      <vertAlign val="superscript"/>
      <sz val="14"/>
      <name val="Carlito"/>
      <family val="2"/>
    </font>
    <font>
      <b/>
      <i/>
      <sz val="12"/>
      <name val="Carlito"/>
      <family val="2"/>
    </font>
    <font>
      <b/>
      <i/>
      <sz val="14"/>
      <color indexed="8"/>
      <name val="Carlito"/>
      <family val="2"/>
    </font>
    <font>
      <b/>
      <i/>
      <sz val="10"/>
      <color indexed="8"/>
      <name val="Carlito"/>
      <family val="2"/>
    </font>
    <font>
      <b/>
      <sz val="10"/>
      <color theme="1"/>
      <name val="Carlito"/>
      <family val="2"/>
    </font>
    <font>
      <sz val="11"/>
      <color indexed="8"/>
      <name val="Carlito"/>
      <family val="2"/>
    </font>
    <font>
      <b/>
      <sz val="10"/>
      <color rgb="FFFF0000"/>
      <name val="Carlito"/>
      <family val="2"/>
    </font>
    <font>
      <b/>
      <sz val="11"/>
      <color indexed="8"/>
      <name val="Carlito"/>
      <family val="2"/>
    </font>
    <font>
      <sz val="11"/>
      <color rgb="FF000000"/>
      <name val="Carlito"/>
      <family val="2"/>
    </font>
    <font>
      <sz val="11"/>
      <name val="Carlito"/>
      <family val="2"/>
    </font>
    <font>
      <b/>
      <u/>
      <sz val="10"/>
      <name val="Carlito"/>
      <family val="2"/>
    </font>
    <font>
      <b/>
      <sz val="11"/>
      <color rgb="FFFF0000"/>
      <name val="Carlito"/>
      <family val="2"/>
    </font>
    <font>
      <sz val="11"/>
      <color rgb="FFFF0000"/>
      <name val="Carlito"/>
      <family val="2"/>
    </font>
    <font>
      <b/>
      <sz val="12"/>
      <color rgb="FFFF0000"/>
      <name val="Carlito"/>
      <family val="2"/>
    </font>
    <font>
      <sz val="10"/>
      <color theme="1"/>
      <name val="Carlito"/>
      <family val="2"/>
    </font>
    <font>
      <b/>
      <u val="double"/>
      <sz val="14"/>
      <color theme="1"/>
      <name val="Carlito"/>
      <family val="2"/>
    </font>
    <font>
      <b/>
      <vertAlign val="superscript"/>
      <sz val="14"/>
      <color theme="1"/>
      <name val="Carlito"/>
      <family val="2"/>
    </font>
    <font>
      <b/>
      <u/>
      <sz val="10"/>
      <color theme="1"/>
      <name val="Carlito"/>
      <family val="2"/>
    </font>
    <font>
      <b/>
      <i/>
      <sz val="10"/>
      <color rgb="FFFF0000"/>
      <name val="Carlito"/>
      <family val="2"/>
    </font>
    <font>
      <sz val="10"/>
      <color indexed="8"/>
      <name val="Carlito"/>
      <family val="2"/>
    </font>
    <font>
      <b/>
      <sz val="11"/>
      <name val="Carlito"/>
      <family val="2"/>
    </font>
    <font>
      <b/>
      <i/>
      <u val="double"/>
      <sz val="11"/>
      <name val="Carlito"/>
      <family val="2"/>
    </font>
    <font>
      <b/>
      <vertAlign val="superscript"/>
      <sz val="11"/>
      <name val="Carlito"/>
      <family val="2"/>
    </font>
    <font>
      <b/>
      <sz val="10"/>
      <name val="Carlito"/>
      <family val="2"/>
    </font>
    <font>
      <vertAlign val="superscript"/>
      <sz val="10"/>
      <name val="Carlito"/>
      <family val="2"/>
    </font>
    <font>
      <vertAlign val="superscript"/>
      <sz val="11"/>
      <name val="Carlito"/>
      <family val="2"/>
    </font>
    <font>
      <b/>
      <sz val="16"/>
      <color rgb="FF000000"/>
      <name val="Carlito"/>
      <family val="2"/>
    </font>
    <font>
      <i/>
      <sz val="11"/>
      <color theme="1"/>
      <name val="Carlito"/>
      <family val="2"/>
    </font>
    <font>
      <b/>
      <i/>
      <sz val="10"/>
      <name val="Carlito"/>
      <family val="2"/>
    </font>
    <font>
      <i/>
      <u/>
      <sz val="10"/>
      <name val="Carlito"/>
      <family val="2"/>
    </font>
    <font>
      <b/>
      <sz val="12"/>
      <color rgb="FF7030A0"/>
      <name val="Carlito"/>
      <family val="2"/>
    </font>
    <font>
      <b/>
      <sz val="10"/>
      <color theme="7" tint="-0.249977111117893"/>
      <name val="Carlito"/>
      <family val="2"/>
    </font>
    <font>
      <b/>
      <i/>
      <sz val="12"/>
      <color theme="1"/>
      <name val="Carlito"/>
      <family val="2"/>
    </font>
    <font>
      <b/>
      <sz val="10"/>
      <color rgb="FF002060"/>
      <name val="Carlito"/>
      <family val="2"/>
    </font>
    <font>
      <b/>
      <sz val="11"/>
      <color rgb="FF002060"/>
      <name val="Carlito"/>
      <family val="2"/>
    </font>
    <font>
      <sz val="10"/>
      <color rgb="FF002060"/>
      <name val="Carlito"/>
      <family val="2"/>
    </font>
    <font>
      <b/>
      <sz val="14"/>
      <color theme="0"/>
      <name val="Carlito"/>
      <family val="2"/>
    </font>
    <font>
      <b/>
      <i/>
      <sz val="10"/>
      <color rgb="FF0060A8"/>
      <name val="Carlito"/>
      <family val="2"/>
    </font>
    <font>
      <b/>
      <sz val="12"/>
      <color rgb="FF0070C0"/>
      <name val="Carlito"/>
      <family val="2"/>
    </font>
    <font>
      <b/>
      <sz val="12"/>
      <color theme="1"/>
      <name val="Sylfaen"/>
      <family val="1"/>
    </font>
    <font>
      <b/>
      <sz val="10"/>
      <color theme="1"/>
      <name val="Sylfaen"/>
      <family val="1"/>
    </font>
    <font>
      <sz val="11"/>
      <color rgb="FFC00000"/>
      <name val="Carlito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162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ashDotDot">
        <color auto="1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dashed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dashDotDot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ashed">
        <color rgb="FF00206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ck">
        <color auto="1"/>
      </bottom>
      <diagonal/>
    </border>
    <border>
      <left/>
      <right style="thick">
        <color indexed="64"/>
      </right>
      <top/>
      <bottom style="dotted">
        <color auto="1"/>
      </bottom>
      <diagonal/>
    </border>
    <border>
      <left/>
      <right style="thick">
        <color indexed="64"/>
      </right>
      <top style="dotted">
        <color auto="1"/>
      </top>
      <bottom style="dotted">
        <color auto="1"/>
      </bottom>
      <diagonal/>
    </border>
    <border>
      <left style="thick">
        <color indexed="64"/>
      </left>
      <right/>
      <top style="dotted">
        <color auto="1"/>
      </top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dotted">
        <color indexed="64"/>
      </right>
      <top/>
      <bottom style="dashed">
        <color rgb="FF002060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/>
      <top style="dotted">
        <color auto="1"/>
      </top>
      <bottom style="thick">
        <color auto="1"/>
      </bottom>
      <diagonal/>
    </border>
    <border>
      <left/>
      <right style="thick">
        <color indexed="64"/>
      </right>
      <top style="dotted">
        <color auto="1"/>
      </top>
      <bottom style="thick">
        <color auto="1"/>
      </bottom>
      <diagonal/>
    </border>
    <border>
      <left style="thick">
        <color indexed="64"/>
      </left>
      <right/>
      <top style="dotted">
        <color auto="1"/>
      </top>
      <bottom style="thick">
        <color auto="1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auto="1"/>
      </top>
      <bottom style="thick">
        <color auto="1"/>
      </bottom>
      <diagonal/>
    </border>
    <border>
      <left style="dotted">
        <color indexed="64"/>
      </left>
      <right style="dotted">
        <color indexed="64"/>
      </right>
      <top style="thick">
        <color auto="1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rgb="FF00206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tted">
        <color auto="1"/>
      </top>
      <bottom style="thick">
        <color auto="1"/>
      </bottom>
      <diagonal/>
    </border>
    <border>
      <left/>
      <right style="medium">
        <color indexed="64"/>
      </right>
      <top style="dotted">
        <color auto="1"/>
      </top>
      <bottom style="thick">
        <color auto="1"/>
      </bottom>
      <diagonal/>
    </border>
    <border>
      <left style="thick">
        <color indexed="64"/>
      </left>
      <right/>
      <top style="medium">
        <color auto="1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 style="thick">
        <color indexed="64"/>
      </bottom>
      <diagonal/>
    </border>
    <border>
      <left style="medium">
        <color auto="1"/>
      </left>
      <right style="dotted">
        <color auto="1"/>
      </right>
      <top style="thick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ck">
        <color indexed="64"/>
      </bottom>
      <diagonal/>
    </border>
    <border>
      <left style="medium">
        <color auto="1"/>
      </left>
      <right style="dotted">
        <color auto="1"/>
      </right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auto="1"/>
      </left>
      <right style="dotted">
        <color auto="1"/>
      </right>
      <top style="dotted">
        <color indexed="64"/>
      </top>
      <bottom style="thick">
        <color indexed="64"/>
      </bottom>
      <diagonal/>
    </border>
    <border>
      <left style="medium">
        <color indexed="64"/>
      </left>
      <right/>
      <top style="dotted">
        <color auto="1"/>
      </top>
      <bottom/>
      <diagonal/>
    </border>
    <border>
      <left/>
      <right style="medium">
        <color indexed="64"/>
      </right>
      <top style="dotted">
        <color auto="1"/>
      </top>
      <bottom/>
      <diagonal/>
    </border>
    <border>
      <left style="thick">
        <color auto="1"/>
      </left>
      <right/>
      <top style="dotted">
        <color auto="1"/>
      </top>
      <bottom/>
      <diagonal/>
    </border>
    <border>
      <left style="dotted">
        <color indexed="64"/>
      </left>
      <right style="medium">
        <color indexed="64"/>
      </right>
      <top style="thick">
        <color auto="1"/>
      </top>
      <bottom/>
      <diagonal/>
    </border>
    <border>
      <left style="dotted">
        <color indexed="64"/>
      </left>
      <right style="medium">
        <color indexed="64"/>
      </right>
      <top style="dotted">
        <color auto="1"/>
      </top>
      <bottom/>
      <diagonal/>
    </border>
    <border>
      <left style="dotted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dotted">
        <color indexed="64"/>
      </left>
      <right style="medium">
        <color indexed="64"/>
      </right>
      <top style="dotted">
        <color auto="1"/>
      </top>
      <bottom style="thick">
        <color auto="1"/>
      </bottom>
      <diagonal/>
    </border>
    <border>
      <left style="dotted">
        <color indexed="64"/>
      </left>
      <right/>
      <top style="thick">
        <color auto="1"/>
      </top>
      <bottom/>
      <diagonal/>
    </border>
    <border>
      <left style="medium">
        <color indexed="64"/>
      </left>
      <right style="dotted">
        <color indexed="64"/>
      </right>
      <top style="dotted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dotted">
        <color auto="1"/>
      </bottom>
      <diagonal/>
    </border>
    <border>
      <left/>
      <right style="medium">
        <color indexed="64"/>
      </right>
      <top/>
      <bottom style="dotted">
        <color auto="1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dotted">
        <color auto="1"/>
      </top>
      <bottom style="dashDotDot">
        <color auto="1"/>
      </bottom>
      <diagonal/>
    </border>
    <border>
      <left/>
      <right style="thick">
        <color indexed="64"/>
      </right>
      <top style="dotted">
        <color auto="1"/>
      </top>
      <bottom style="dashDotDot">
        <color auto="1"/>
      </bottom>
      <diagonal/>
    </border>
    <border>
      <left style="thick">
        <color indexed="64"/>
      </left>
      <right/>
      <top style="dotted">
        <color auto="1"/>
      </top>
      <bottom style="dashDotDot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ashDotDot">
        <color auto="1"/>
      </bottom>
      <diagonal/>
    </border>
    <border>
      <left style="medium">
        <color indexed="64"/>
      </left>
      <right/>
      <top style="dotted">
        <color auto="1"/>
      </top>
      <bottom style="dashDotDot">
        <color auto="1"/>
      </bottom>
      <diagonal/>
    </border>
    <border>
      <left/>
      <right style="medium">
        <color indexed="64"/>
      </right>
      <top style="dotted">
        <color auto="1"/>
      </top>
      <bottom style="dashDotDot">
        <color auto="1"/>
      </bottom>
      <diagonal/>
    </border>
    <border>
      <left/>
      <right style="thick">
        <color indexed="64"/>
      </right>
      <top style="dotted">
        <color auto="1"/>
      </top>
      <bottom/>
      <diagonal/>
    </border>
    <border>
      <left style="dotted">
        <color indexed="64"/>
      </left>
      <right/>
      <top style="thick">
        <color indexed="64"/>
      </top>
      <bottom style="medium">
        <color indexed="64"/>
      </bottom>
      <diagonal/>
    </border>
    <border>
      <left style="dotted">
        <color auto="1"/>
      </left>
      <right/>
      <top/>
      <bottom style="thick">
        <color indexed="64"/>
      </bottom>
      <diagonal/>
    </border>
    <border>
      <left style="thick">
        <color auto="1"/>
      </left>
      <right/>
      <top style="thick">
        <color indexed="64"/>
      </top>
      <bottom style="thick">
        <color indexed="64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ashDotDot">
        <color auto="1"/>
      </bottom>
      <diagonal/>
    </border>
    <border>
      <left style="dotted">
        <color auto="1"/>
      </left>
      <right/>
      <top style="dotted">
        <color auto="1"/>
      </top>
      <bottom style="dashDotDot">
        <color auto="1"/>
      </bottom>
      <diagonal/>
    </border>
    <border>
      <left style="thick">
        <color indexed="64"/>
      </left>
      <right/>
      <top/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indexed="64"/>
      </left>
      <right style="dotted">
        <color indexed="64"/>
      </right>
      <top/>
      <bottom style="dotted">
        <color auto="1"/>
      </bottom>
      <diagonal/>
    </border>
    <border>
      <left/>
      <right style="thick">
        <color indexed="64"/>
      </right>
      <top style="dashDotDot">
        <color auto="1"/>
      </top>
      <bottom style="dotted">
        <color auto="1"/>
      </bottom>
      <diagonal/>
    </border>
    <border>
      <left style="thick">
        <color indexed="64"/>
      </left>
      <right/>
      <top style="dashDotDot">
        <color auto="1"/>
      </top>
      <bottom style="dotted">
        <color auto="1"/>
      </bottom>
      <diagonal/>
    </border>
    <border>
      <left style="medium">
        <color indexed="64"/>
      </left>
      <right style="dotted">
        <color indexed="64"/>
      </right>
      <top style="dashDotDot">
        <color auto="1"/>
      </top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dashDotDot">
        <color auto="1"/>
      </top>
      <bottom style="dotted">
        <color auto="1"/>
      </bottom>
      <diagonal/>
    </border>
    <border>
      <left style="dotted">
        <color auto="1"/>
      </left>
      <right/>
      <top style="dashDotDot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 style="dotted">
        <color indexed="64"/>
      </left>
      <right/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dotted">
        <color auto="1"/>
      </top>
      <bottom style="thick">
        <color auto="1"/>
      </bottom>
      <diagonal/>
    </border>
    <border>
      <left style="medium">
        <color auto="1"/>
      </left>
      <right style="dotted">
        <color indexed="64"/>
      </right>
      <top style="thick">
        <color indexed="64"/>
      </top>
      <bottom style="thick">
        <color auto="1"/>
      </bottom>
      <diagonal/>
    </border>
    <border>
      <left style="dashDotDot">
        <color auto="1"/>
      </left>
      <right/>
      <top style="dashDotDot">
        <color auto="1"/>
      </top>
      <bottom/>
      <diagonal/>
    </border>
    <border>
      <left/>
      <right style="dashDotDot">
        <color auto="1"/>
      </right>
      <top style="dashDotDot">
        <color auto="1"/>
      </top>
      <bottom/>
      <diagonal/>
    </border>
    <border>
      <left style="dashDotDot">
        <color auto="1"/>
      </left>
      <right/>
      <top/>
      <bottom/>
      <diagonal/>
    </border>
    <border>
      <left/>
      <right style="dashDotDot">
        <color auto="1"/>
      </right>
      <top/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 style="dashDotDot">
        <color auto="1"/>
      </right>
      <top/>
      <bottom style="dashDotDot">
        <color auto="1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slantDashDot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auto="1"/>
      </left>
      <right style="medium">
        <color auto="1"/>
      </right>
      <top style="thick">
        <color indexed="64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indexed="64"/>
      </top>
      <bottom style="medium">
        <color indexed="64"/>
      </bottom>
      <diagonal/>
    </border>
    <border>
      <left style="thick">
        <color auto="1"/>
      </left>
      <right style="medium">
        <color auto="1"/>
      </right>
      <top style="medium">
        <color indexed="64"/>
      </top>
      <bottom style="dotted">
        <color auto="1"/>
      </bottom>
      <diagonal/>
    </border>
    <border>
      <left style="thick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ck">
        <color auto="1"/>
      </left>
      <right style="medium">
        <color auto="1"/>
      </right>
      <top style="dotted">
        <color auto="1"/>
      </top>
      <bottom style="thick">
        <color auto="1"/>
      </bottom>
      <diagonal/>
    </border>
    <border>
      <left style="medium">
        <color indexed="64"/>
      </left>
      <right style="dotted">
        <color indexed="64"/>
      </right>
      <top style="dashDot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ashDot">
        <color indexed="64"/>
      </top>
      <bottom style="thick">
        <color auto="1"/>
      </bottom>
      <diagonal/>
    </border>
    <border>
      <left style="dotted">
        <color auto="1"/>
      </left>
      <right/>
      <top style="dashDot">
        <color indexed="64"/>
      </top>
      <bottom style="thick">
        <color indexed="64"/>
      </bottom>
      <diagonal/>
    </border>
    <border>
      <left style="double">
        <color indexed="64"/>
      </left>
      <right/>
      <top style="dashDot">
        <color indexed="64"/>
      </top>
      <bottom style="thick">
        <color auto="1"/>
      </bottom>
      <diagonal/>
    </border>
    <border>
      <left style="thick">
        <color indexed="64"/>
      </left>
      <right/>
      <top style="dashDot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medium">
        <color indexed="64"/>
      </bottom>
      <diagonal/>
    </border>
    <border>
      <left style="double">
        <color indexed="64"/>
      </left>
      <right/>
      <top style="dotted">
        <color auto="1"/>
      </top>
      <bottom style="dotted">
        <color auto="1"/>
      </bottom>
      <diagonal/>
    </border>
    <border>
      <left style="double">
        <color indexed="64"/>
      </left>
      <right/>
      <top/>
      <bottom style="thick">
        <color auto="1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dashDotDot">
        <color auto="1"/>
      </top>
      <bottom style="dotted">
        <color auto="1"/>
      </bottom>
      <diagonal/>
    </border>
  </borders>
  <cellStyleXfs count="45">
    <xf numFmtId="0" fontId="0" fillId="0" borderId="0"/>
    <xf numFmtId="0" fontId="8" fillId="0" borderId="0" applyNumberFormat="0" applyFill="0" applyBorder="0" applyAlignment="0" applyProtection="0"/>
    <xf numFmtId="0" fontId="9" fillId="0" borderId="92" applyNumberFormat="0" applyFill="0" applyAlignment="0" applyProtection="0"/>
    <xf numFmtId="0" fontId="10" fillId="0" borderId="93" applyNumberFormat="0" applyFill="0" applyAlignment="0" applyProtection="0"/>
    <xf numFmtId="0" fontId="11" fillId="0" borderId="94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95" applyNumberFormat="0" applyAlignment="0" applyProtection="0"/>
    <xf numFmtId="0" fontId="16" fillId="7" borderId="96" applyNumberFormat="0" applyAlignment="0" applyProtection="0"/>
    <xf numFmtId="0" fontId="17" fillId="7" borderId="95" applyNumberFormat="0" applyAlignment="0" applyProtection="0"/>
    <xf numFmtId="0" fontId="18" fillId="0" borderId="97" applyNumberFormat="0" applyFill="0" applyAlignment="0" applyProtection="0"/>
    <xf numFmtId="0" fontId="19" fillId="8" borderId="98" applyNumberFormat="0" applyAlignment="0" applyProtection="0"/>
    <xf numFmtId="0" fontId="3" fillId="0" borderId="0" applyNumberFormat="0" applyFill="0" applyBorder="0" applyAlignment="0" applyProtection="0"/>
    <xf numFmtId="0" fontId="7" fillId="9" borderId="99" applyNumberFormat="0" applyFont="0" applyAlignment="0" applyProtection="0"/>
    <xf numFmtId="0" fontId="20" fillId="0" borderId="0" applyNumberFormat="0" applyFill="0" applyBorder="0" applyAlignment="0" applyProtection="0"/>
    <xf numFmtId="0" fontId="6" fillId="0" borderId="100" applyNumberFormat="0" applyFill="0" applyAlignment="0" applyProtection="0"/>
    <xf numFmtId="0" fontId="21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4" fillId="0" borderId="0"/>
  </cellStyleXfs>
  <cellXfs count="600">
    <xf numFmtId="0" fontId="0" fillId="0" borderId="0" xfId="0"/>
    <xf numFmtId="0" fontId="1" fillId="0" borderId="0" xfId="0" applyFont="1"/>
    <xf numFmtId="1" fontId="0" fillId="0" borderId="0" xfId="0" applyNumberFormat="1"/>
    <xf numFmtId="0" fontId="2" fillId="0" borderId="0" xfId="0" applyFont="1"/>
    <xf numFmtId="1" fontId="4" fillId="0" borderId="0" xfId="0" applyNumberFormat="1" applyFont="1" applyAlignment="1">
      <alignment horizontal="center"/>
    </xf>
    <xf numFmtId="0" fontId="5" fillId="0" borderId="0" xfId="0" applyFont="1"/>
    <xf numFmtId="0" fontId="23" fillId="0" borderId="0" xfId="0" applyFont="1"/>
    <xf numFmtId="0" fontId="6" fillId="0" borderId="0" xfId="0" applyFont="1" applyAlignment="1">
      <alignment vertical="center"/>
    </xf>
    <xf numFmtId="0" fontId="28" fillId="0" borderId="0" xfId="0" applyFont="1"/>
    <xf numFmtId="0" fontId="29" fillId="0" borderId="0" xfId="0" applyFont="1" applyAlignment="1" applyProtection="1">
      <alignment horizontal="center" vertical="center"/>
      <protection hidden="1"/>
    </xf>
    <xf numFmtId="0" fontId="28" fillId="0" borderId="0" xfId="0" applyFont="1" applyProtection="1">
      <protection hidden="1"/>
    </xf>
    <xf numFmtId="0" fontId="31" fillId="0" borderId="0" xfId="0" applyFont="1" applyAlignment="1" applyProtection="1">
      <alignment horizontal="right" vertical="center" indent="1"/>
      <protection hidden="1"/>
    </xf>
    <xf numFmtId="0" fontId="33" fillId="0" borderId="0" xfId="0" applyFont="1" applyAlignment="1" applyProtection="1">
      <alignment vertical="center"/>
      <protection hidden="1"/>
    </xf>
    <xf numFmtId="0" fontId="32" fillId="0" borderId="19" xfId="0" applyFont="1" applyBorder="1" applyAlignment="1" applyProtection="1">
      <alignment horizontal="left" vertical="center"/>
      <protection hidden="1"/>
    </xf>
    <xf numFmtId="0" fontId="34" fillId="0" borderId="0" xfId="0" applyFont="1" applyAlignment="1" applyProtection="1">
      <alignment horizontal="center" vertical="center"/>
      <protection hidden="1"/>
    </xf>
    <xf numFmtId="164" fontId="36" fillId="0" borderId="0" xfId="0" applyNumberFormat="1" applyFont="1" applyAlignment="1" applyProtection="1">
      <alignment horizontal="left" vertical="center"/>
      <protection hidden="1"/>
    </xf>
    <xf numFmtId="164" fontId="35" fillId="0" borderId="21" xfId="0" applyNumberFormat="1" applyFont="1" applyBorder="1" applyAlignment="1" applyProtection="1">
      <alignment horizontal="left" vertical="center"/>
      <protection hidden="1"/>
    </xf>
    <xf numFmtId="0" fontId="28" fillId="0" borderId="145" xfId="0" applyFont="1" applyBorder="1" applyAlignment="1" applyProtection="1">
      <alignment vertical="top"/>
      <protection hidden="1"/>
    </xf>
    <xf numFmtId="0" fontId="36" fillId="0" borderId="0" xfId="0" applyFont="1" applyAlignment="1" applyProtection="1">
      <alignment horizontal="left" vertical="center" shrinkToFit="1"/>
      <protection hidden="1"/>
    </xf>
    <xf numFmtId="0" fontId="35" fillId="0" borderId="0" xfId="0" applyFont="1" applyAlignment="1" applyProtection="1">
      <alignment horizontal="left" vertical="center"/>
      <protection hidden="1"/>
    </xf>
    <xf numFmtId="0" fontId="37" fillId="0" borderId="0" xfId="0" applyFont="1" applyAlignment="1" applyProtection="1">
      <alignment horizontal="right" vertical="center" indent="1"/>
      <protection hidden="1"/>
    </xf>
    <xf numFmtId="0" fontId="36" fillId="0" borderId="0" xfId="0" applyFont="1" applyAlignment="1" applyProtection="1">
      <alignment horizontal="left" vertical="center"/>
      <protection hidden="1"/>
    </xf>
    <xf numFmtId="0" fontId="38" fillId="0" borderId="0" xfId="0" applyFont="1" applyProtection="1">
      <protection hidden="1"/>
    </xf>
    <xf numFmtId="0" fontId="28" fillId="0" borderId="0" xfId="0" applyFont="1" applyAlignment="1" applyProtection="1">
      <alignment horizontal="left"/>
      <protection hidden="1"/>
    </xf>
    <xf numFmtId="164" fontId="36" fillId="0" borderId="0" xfId="0" applyNumberFormat="1" applyFont="1" applyAlignment="1" applyProtection="1">
      <alignment horizontal="left" vertical="center" shrinkToFit="1"/>
      <protection hidden="1"/>
    </xf>
    <xf numFmtId="0" fontId="28" fillId="0" borderId="0" xfId="0" applyFont="1" applyAlignment="1" applyProtection="1">
      <alignment horizontal="right" vertical="center" indent="1"/>
      <protection hidden="1"/>
    </xf>
    <xf numFmtId="0" fontId="40" fillId="0" borderId="0" xfId="0" applyFont="1" applyProtection="1">
      <protection hidden="1"/>
    </xf>
    <xf numFmtId="0" fontId="26" fillId="0" borderId="0" xfId="0" applyFont="1"/>
    <xf numFmtId="0" fontId="43" fillId="0" borderId="0" xfId="0" applyFont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 indent="4"/>
    </xf>
    <xf numFmtId="0" fontId="47" fillId="0" borderId="0" xfId="0" applyFont="1" applyAlignment="1">
      <alignment horizontal="left" vertical="center"/>
    </xf>
    <xf numFmtId="0" fontId="48" fillId="0" borderId="0" xfId="0" applyFont="1" applyAlignment="1">
      <alignment horizontal="left" vertical="center" indent="4"/>
    </xf>
    <xf numFmtId="0" fontId="31" fillId="0" borderId="12" xfId="0" applyFont="1" applyBorder="1" applyAlignment="1">
      <alignment horizontal="left" vertical="center" wrapText="1" indent="1"/>
    </xf>
    <xf numFmtId="0" fontId="50" fillId="0" borderId="114" xfId="0" applyFont="1" applyBorder="1" applyAlignment="1">
      <alignment horizontal="center" vertical="center" wrapText="1"/>
    </xf>
    <xf numFmtId="0" fontId="50" fillId="0" borderId="128" xfId="0" applyFont="1" applyBorder="1" applyAlignment="1">
      <alignment horizontal="center" vertical="center" wrapText="1"/>
    </xf>
    <xf numFmtId="0" fontId="50" fillId="0" borderId="129" xfId="0" applyFont="1" applyBorder="1" applyAlignment="1">
      <alignment horizontal="center" vertical="center" wrapText="1"/>
    </xf>
    <xf numFmtId="0" fontId="38" fillId="0" borderId="0" xfId="0" applyFont="1"/>
    <xf numFmtId="0" fontId="40" fillId="0" borderId="21" xfId="0" applyFont="1" applyBorder="1" applyAlignment="1">
      <alignment horizontal="left" vertical="center" wrapText="1" indent="2"/>
    </xf>
    <xf numFmtId="0" fontId="52" fillId="0" borderId="13" xfId="0" applyFont="1" applyBorder="1" applyAlignment="1" applyProtection="1">
      <alignment horizontal="center" wrapText="1"/>
      <protection hidden="1"/>
    </xf>
    <xf numFmtId="0" fontId="52" fillId="0" borderId="104" xfId="0" applyFont="1" applyBorder="1" applyAlignment="1" applyProtection="1">
      <alignment horizontal="center" vertical="center" wrapText="1"/>
      <protection hidden="1"/>
    </xf>
    <xf numFmtId="0" fontId="42" fillId="0" borderId="15" xfId="0" applyFont="1" applyBorder="1" applyAlignment="1" applyProtection="1">
      <alignment horizontal="center" vertical="center" wrapText="1"/>
      <protection hidden="1"/>
    </xf>
    <xf numFmtId="0" fontId="52" fillId="0" borderId="21" xfId="0" applyFont="1" applyBorder="1" applyAlignment="1" applyProtection="1">
      <alignment horizontal="center" wrapText="1"/>
      <protection hidden="1"/>
    </xf>
    <xf numFmtId="0" fontId="52" fillId="0" borderId="33" xfId="0" applyFont="1" applyBorder="1" applyAlignment="1" applyProtection="1">
      <alignment horizontal="center" vertical="center" wrapText="1"/>
      <protection hidden="1"/>
    </xf>
    <xf numFmtId="0" fontId="42" fillId="0" borderId="34" xfId="0" applyFont="1" applyBorder="1" applyAlignment="1" applyProtection="1">
      <alignment horizontal="center" vertical="center" wrapText="1"/>
      <protection hidden="1"/>
    </xf>
    <xf numFmtId="0" fontId="42" fillId="0" borderId="19" xfId="0" applyFont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 wrapText="1"/>
    </xf>
    <xf numFmtId="0" fontId="42" fillId="0" borderId="85" xfId="0" applyFont="1" applyBorder="1" applyAlignment="1" applyProtection="1">
      <alignment horizontal="center" vertical="center" wrapText="1"/>
      <protection hidden="1"/>
    </xf>
    <xf numFmtId="0" fontId="39" fillId="0" borderId="0" xfId="0" applyFont="1" applyAlignment="1" applyProtection="1">
      <alignment horizontal="center" vertical="center"/>
      <protection hidden="1"/>
    </xf>
    <xf numFmtId="0" fontId="57" fillId="0" borderId="0" xfId="0" applyFont="1" applyAlignment="1" applyProtection="1">
      <alignment horizontal="center" vertical="center"/>
      <protection hidden="1"/>
    </xf>
    <xf numFmtId="0" fontId="58" fillId="0" borderId="0" xfId="0" applyFont="1" applyProtection="1">
      <protection hidden="1"/>
    </xf>
    <xf numFmtId="0" fontId="57" fillId="0" borderId="0" xfId="0" applyFont="1" applyAlignment="1" applyProtection="1">
      <alignment horizontal="center" vertical="top" wrapText="1"/>
      <protection hidden="1"/>
    </xf>
    <xf numFmtId="0" fontId="40" fillId="0" borderId="0" xfId="0" applyFont="1" applyAlignment="1" applyProtection="1">
      <alignment horizontal="left" vertical="center" wrapText="1"/>
      <protection hidden="1"/>
    </xf>
    <xf numFmtId="0" fontId="40" fillId="0" borderId="0" xfId="0" applyFont="1" applyAlignment="1" applyProtection="1">
      <alignment horizontal="left" wrapText="1"/>
      <protection hidden="1"/>
    </xf>
    <xf numFmtId="0" fontId="42" fillId="0" borderId="0" xfId="0" applyFont="1" applyAlignment="1" applyProtection="1">
      <alignment horizontal="center" vertical="center" wrapText="1"/>
      <protection hidden="1"/>
    </xf>
    <xf numFmtId="0" fontId="40" fillId="0" borderId="0" xfId="0" applyFont="1" applyAlignment="1">
      <alignment horizontal="left"/>
    </xf>
    <xf numFmtId="0" fontId="31" fillId="0" borderId="0" xfId="0" applyFont="1"/>
    <xf numFmtId="0" fontId="38" fillId="0" borderId="0" xfId="0" applyFont="1" applyAlignment="1">
      <alignment wrapText="1"/>
    </xf>
    <xf numFmtId="0" fontId="60" fillId="0" borderId="0" xfId="0" applyFont="1" applyAlignment="1">
      <alignment vertical="top" wrapText="1"/>
    </xf>
    <xf numFmtId="0" fontId="26" fillId="0" borderId="0" xfId="0" applyFont="1" applyAlignment="1">
      <alignment vertical="center"/>
    </xf>
    <xf numFmtId="0" fontId="43" fillId="0" borderId="0" xfId="0" applyFont="1" applyAlignment="1">
      <alignment horizontal="left" vertical="center" indent="3"/>
    </xf>
    <xf numFmtId="0" fontId="43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43" fillId="0" borderId="0" xfId="0" applyFont="1" applyAlignment="1">
      <alignment vertical="center" wrapText="1"/>
    </xf>
    <xf numFmtId="0" fontId="55" fillId="0" borderId="0" xfId="0" applyFont="1" applyAlignment="1">
      <alignment vertical="center"/>
    </xf>
    <xf numFmtId="0" fontId="50" fillId="0" borderId="11" xfId="0" applyFont="1" applyBorder="1" applyAlignment="1">
      <alignment horizontal="center" wrapText="1"/>
    </xf>
    <xf numFmtId="0" fontId="50" fillId="0" borderId="35" xfId="0" applyFont="1" applyBorder="1" applyAlignment="1">
      <alignment horizontal="center" wrapText="1"/>
    </xf>
    <xf numFmtId="0" fontId="50" fillId="0" borderId="53" xfId="0" applyFont="1" applyBorder="1" applyAlignment="1">
      <alignment horizontal="center" wrapText="1"/>
    </xf>
    <xf numFmtId="0" fontId="50" fillId="0" borderId="59" xfId="0" applyFont="1" applyBorder="1" applyAlignment="1">
      <alignment horizontal="center" wrapText="1"/>
    </xf>
    <xf numFmtId="3" fontId="60" fillId="0" borderId="140" xfId="0" applyNumberFormat="1" applyFont="1" applyBorder="1" applyAlignment="1">
      <alignment horizontal="center" vertical="center" wrapText="1"/>
    </xf>
    <xf numFmtId="3" fontId="60" fillId="0" borderId="141" xfId="0" applyNumberFormat="1" applyFont="1" applyBorder="1" applyAlignment="1">
      <alignment horizontal="center" vertical="center" wrapText="1"/>
    </xf>
    <xf numFmtId="3" fontId="60" fillId="0" borderId="17" xfId="0" applyNumberFormat="1" applyFont="1" applyBorder="1" applyAlignment="1">
      <alignment horizontal="center" vertical="center" wrapText="1"/>
    </xf>
    <xf numFmtId="3" fontId="60" fillId="0" borderId="142" xfId="0" applyNumberFormat="1" applyFont="1" applyBorder="1" applyAlignment="1">
      <alignment horizontal="center" vertical="center" wrapText="1"/>
    </xf>
    <xf numFmtId="3" fontId="60" fillId="0" borderId="143" xfId="0" applyNumberFormat="1" applyFont="1" applyBorder="1" applyAlignment="1">
      <alignment horizontal="center" vertical="center" wrapText="1"/>
    </xf>
    <xf numFmtId="3" fontId="60" fillId="0" borderId="15" xfId="0" applyNumberFormat="1" applyFont="1" applyBorder="1" applyAlignment="1">
      <alignment horizontal="center" vertical="center" wrapText="1"/>
    </xf>
    <xf numFmtId="3" fontId="60" fillId="0" borderId="40" xfId="0" applyNumberFormat="1" applyFont="1" applyBorder="1" applyAlignment="1">
      <alignment horizontal="center" vertical="center" wrapText="1"/>
    </xf>
    <xf numFmtId="3" fontId="60" fillId="0" borderId="0" xfId="0" applyNumberFormat="1" applyFont="1" applyAlignment="1">
      <alignment horizontal="center" vertical="center" wrapText="1"/>
    </xf>
    <xf numFmtId="3" fontId="60" fillId="0" borderId="55" xfId="0" applyNumberFormat="1" applyFont="1" applyBorder="1" applyAlignment="1">
      <alignment horizontal="center" vertical="center" wrapText="1"/>
    </xf>
    <xf numFmtId="3" fontId="60" fillId="0" borderId="34" xfId="0" applyNumberFormat="1" applyFont="1" applyBorder="1" applyAlignment="1">
      <alignment horizontal="center" vertical="center" wrapText="1"/>
    </xf>
    <xf numFmtId="3" fontId="60" fillId="0" borderId="19" xfId="0" applyNumberFormat="1" applyFont="1" applyBorder="1" applyAlignment="1">
      <alignment horizontal="center" vertical="center" wrapText="1"/>
    </xf>
    <xf numFmtId="3" fontId="60" fillId="0" borderId="21" xfId="0" applyNumberFormat="1" applyFont="1" applyBorder="1" applyAlignment="1">
      <alignment horizontal="center" vertical="center" wrapText="1"/>
    </xf>
    <xf numFmtId="3" fontId="60" fillId="0" borderId="57" xfId="0" applyNumberFormat="1" applyFont="1" applyBorder="1" applyAlignment="1">
      <alignment horizontal="center" vertical="center" wrapText="1"/>
    </xf>
    <xf numFmtId="3" fontId="60" fillId="0" borderId="46" xfId="0" applyNumberFormat="1" applyFont="1" applyBorder="1" applyAlignment="1">
      <alignment horizontal="center" vertical="center" wrapText="1"/>
    </xf>
    <xf numFmtId="3" fontId="60" fillId="0" borderId="48" xfId="0" applyNumberFormat="1" applyFont="1" applyBorder="1" applyAlignment="1">
      <alignment horizontal="center" vertical="center" wrapText="1"/>
    </xf>
    <xf numFmtId="3" fontId="60" fillId="0" borderId="44" xfId="0" applyNumberFormat="1" applyFont="1" applyBorder="1" applyAlignment="1">
      <alignment horizontal="center" vertical="center" wrapText="1"/>
    </xf>
    <xf numFmtId="3" fontId="60" fillId="0" borderId="70" xfId="0" applyNumberFormat="1" applyFont="1" applyBorder="1" applyAlignment="1">
      <alignment horizontal="center" vertical="center" wrapText="1"/>
    </xf>
    <xf numFmtId="0" fontId="64" fillId="0" borderId="13" xfId="0" applyFont="1" applyBorder="1" applyAlignment="1">
      <alignment horizontal="center" vertical="center" wrapText="1"/>
    </xf>
    <xf numFmtId="0" fontId="64" fillId="0" borderId="0" xfId="0" applyFont="1" applyAlignment="1">
      <alignment horizontal="center" vertical="center" wrapText="1"/>
    </xf>
    <xf numFmtId="0" fontId="57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wrapText="1"/>
    </xf>
    <xf numFmtId="0" fontId="44" fillId="0" borderId="0" xfId="0" applyFont="1" applyAlignment="1">
      <alignment horizontal="left"/>
    </xf>
    <xf numFmtId="0" fontId="44" fillId="0" borderId="0" xfId="0" applyFont="1" applyAlignment="1">
      <alignment horizontal="left" indent="2"/>
    </xf>
    <xf numFmtId="0" fontId="55" fillId="0" borderId="0" xfId="0" applyFont="1"/>
    <xf numFmtId="0" fontId="44" fillId="0" borderId="0" xfId="0" applyFont="1" applyAlignment="1">
      <alignment wrapText="1"/>
    </xf>
    <xf numFmtId="0" fontId="66" fillId="0" borderId="0" xfId="0" applyFont="1"/>
    <xf numFmtId="0" fontId="66" fillId="0" borderId="0" xfId="0" applyFont="1" applyAlignment="1">
      <alignment horizontal="right" vertical="center"/>
    </xf>
    <xf numFmtId="0" fontId="39" fillId="0" borderId="6" xfId="0" applyFont="1" applyBorder="1" applyAlignment="1">
      <alignment horizontal="center"/>
    </xf>
    <xf numFmtId="0" fontId="37" fillId="0" borderId="6" xfId="0" applyFont="1" applyBorder="1" applyAlignment="1">
      <alignment vertical="center"/>
    </xf>
    <xf numFmtId="0" fontId="42" fillId="2" borderId="78" xfId="0" applyFont="1" applyFill="1" applyBorder="1" applyAlignment="1" applyProtection="1">
      <alignment horizontal="center" vertical="center"/>
      <protection hidden="1"/>
    </xf>
    <xf numFmtId="0" fontId="42" fillId="2" borderId="37" xfId="0" applyFont="1" applyFill="1" applyBorder="1" applyAlignment="1" applyProtection="1">
      <alignment horizontal="center" vertical="center"/>
      <protection hidden="1"/>
    </xf>
    <xf numFmtId="0" fontId="42" fillId="2" borderId="6" xfId="0" applyFont="1" applyFill="1" applyBorder="1" applyAlignment="1" applyProtection="1">
      <alignment horizontal="center" vertical="center"/>
      <protection hidden="1"/>
    </xf>
    <xf numFmtId="0" fontId="39" fillId="0" borderId="28" xfId="0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0" fontId="42" fillId="2" borderId="81" xfId="0" applyFont="1" applyFill="1" applyBorder="1" applyAlignment="1" applyProtection="1">
      <alignment horizontal="center" vertical="center"/>
      <protection hidden="1"/>
    </xf>
    <xf numFmtId="0" fontId="42" fillId="2" borderId="40" xfId="0" applyFont="1" applyFill="1" applyBorder="1" applyAlignment="1" applyProtection="1">
      <alignment horizontal="center" vertical="center"/>
      <protection hidden="1"/>
    </xf>
    <xf numFmtId="0" fontId="42" fillId="2" borderId="0" xfId="0" applyFont="1" applyFill="1" applyAlignment="1" applyProtection="1">
      <alignment horizontal="center" vertical="center"/>
      <protection hidden="1"/>
    </xf>
    <xf numFmtId="0" fontId="69" fillId="0" borderId="21" xfId="0" applyFont="1" applyBorder="1" applyAlignment="1">
      <alignment horizontal="right"/>
    </xf>
    <xf numFmtId="0" fontId="69" fillId="0" borderId="44" xfId="0" applyFont="1" applyBorder="1" applyAlignment="1">
      <alignment horizontal="right"/>
    </xf>
    <xf numFmtId="0" fontId="42" fillId="0" borderId="0" xfId="0" applyFont="1" applyAlignment="1" applyProtection="1">
      <alignment horizontal="left" indent="2"/>
      <protection hidden="1"/>
    </xf>
    <xf numFmtId="0" fontId="42" fillId="0" borderId="0" xfId="0" applyFont="1" applyAlignment="1" applyProtection="1">
      <alignment horizontal="left" vertical="center" indent="2"/>
      <protection hidden="1"/>
    </xf>
    <xf numFmtId="0" fontId="66" fillId="0" borderId="0" xfId="0" applyFont="1" applyProtection="1">
      <protection hidden="1"/>
    </xf>
    <xf numFmtId="0" fontId="66" fillId="0" borderId="0" xfId="0" applyFont="1" applyAlignment="1">
      <alignment horizontal="left"/>
    </xf>
    <xf numFmtId="0" fontId="66" fillId="0" borderId="0" xfId="0" applyFont="1" applyAlignment="1">
      <alignment horizontal="left" indent="2"/>
    </xf>
    <xf numFmtId="0" fontId="44" fillId="0" borderId="0" xfId="0" applyFont="1" applyAlignment="1">
      <alignment horizontal="left" wrapText="1" indent="2"/>
    </xf>
    <xf numFmtId="0" fontId="66" fillId="0" borderId="0" xfId="0" applyFont="1" applyAlignment="1">
      <alignment horizontal="center" vertical="center"/>
    </xf>
    <xf numFmtId="0" fontId="66" fillId="0" borderId="0" xfId="0" applyFont="1" applyAlignment="1">
      <alignment horizontal="center"/>
    </xf>
    <xf numFmtId="0" fontId="55" fillId="0" borderId="0" xfId="0" applyFont="1" applyAlignment="1">
      <alignment horizontal="left"/>
    </xf>
    <xf numFmtId="0" fontId="66" fillId="0" borderId="0" xfId="0" applyFont="1" applyAlignment="1">
      <alignment vertical="center" wrapText="1"/>
    </xf>
    <xf numFmtId="0" fontId="69" fillId="0" borderId="53" xfId="0" applyFont="1" applyBorder="1" applyAlignment="1">
      <alignment horizontal="center" vertical="center" wrapText="1"/>
    </xf>
    <xf numFmtId="0" fontId="69" fillId="0" borderId="41" xfId="0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 vertical="center" wrapText="1"/>
    </xf>
    <xf numFmtId="0" fontId="52" fillId="0" borderId="0" xfId="0" applyFont="1" applyAlignment="1">
      <alignment horizontal="center" vertical="center"/>
    </xf>
    <xf numFmtId="0" fontId="42" fillId="0" borderId="0" xfId="0" applyFont="1" applyAlignment="1">
      <alignment horizontal="left" indent="1"/>
    </xf>
    <xf numFmtId="0" fontId="66" fillId="0" borderId="0" xfId="0" applyFont="1" applyAlignment="1">
      <alignment horizontal="left" indent="3"/>
    </xf>
    <xf numFmtId="0" fontId="66" fillId="0" borderId="0" xfId="0" applyFont="1" applyAlignment="1" applyProtection="1">
      <alignment horizontal="left"/>
      <protection hidden="1"/>
    </xf>
    <xf numFmtId="0" fontId="55" fillId="0" borderId="0" xfId="0" applyFont="1" applyProtection="1">
      <protection hidden="1"/>
    </xf>
    <xf numFmtId="0" fontId="26" fillId="2" borderId="0" xfId="0" applyFont="1" applyFill="1"/>
    <xf numFmtId="0" fontId="66" fillId="0" borderId="0" xfId="0" applyFont="1" applyAlignment="1" applyProtection="1">
      <alignment horizontal="center"/>
      <protection hidden="1"/>
    </xf>
    <xf numFmtId="0" fontId="43" fillId="0" borderId="0" xfId="0" applyFont="1" applyAlignment="1">
      <alignment horizontal="left"/>
    </xf>
    <xf numFmtId="0" fontId="43" fillId="0" borderId="0" xfId="0" applyFont="1" applyAlignment="1">
      <alignment horizontal="left" indent="8"/>
    </xf>
    <xf numFmtId="0" fontId="31" fillId="0" borderId="114" xfId="0" applyFont="1" applyBorder="1" applyAlignment="1">
      <alignment horizontal="center" vertical="center" wrapText="1"/>
    </xf>
    <xf numFmtId="3" fontId="42" fillId="0" borderId="15" xfId="0" applyNumberFormat="1" applyFont="1" applyBorder="1" applyAlignment="1" applyProtection="1">
      <alignment horizontal="center" vertical="center" wrapText="1"/>
      <protection hidden="1"/>
    </xf>
    <xf numFmtId="3" fontId="42" fillId="0" borderId="81" xfId="0" applyNumberFormat="1" applyFont="1" applyBorder="1" applyAlignment="1" applyProtection="1">
      <alignment horizontal="center" vertical="center" wrapText="1"/>
      <protection hidden="1"/>
    </xf>
    <xf numFmtId="3" fontId="42" fillId="0" borderId="40" xfId="0" applyNumberFormat="1" applyFont="1" applyBorder="1" applyAlignment="1" applyProtection="1">
      <alignment horizontal="center" vertical="center" wrapText="1"/>
      <protection hidden="1"/>
    </xf>
    <xf numFmtId="3" fontId="42" fillId="0" borderId="90" xfId="0" applyNumberFormat="1" applyFont="1" applyBorder="1" applyAlignment="1" applyProtection="1">
      <alignment horizontal="center" vertical="center" wrapText="1"/>
      <protection hidden="1"/>
    </xf>
    <xf numFmtId="0" fontId="73" fillId="0" borderId="33" xfId="0" applyFont="1" applyBorder="1" applyAlignment="1">
      <alignment horizontal="left" vertical="center" wrapText="1" indent="2"/>
    </xf>
    <xf numFmtId="3" fontId="42" fillId="0" borderId="34" xfId="0" applyNumberFormat="1" applyFont="1" applyBorder="1" applyAlignment="1" applyProtection="1">
      <alignment horizontal="center" vertical="center" wrapText="1"/>
      <protection hidden="1"/>
    </xf>
    <xf numFmtId="0" fontId="73" fillId="0" borderId="106" xfId="0" applyFont="1" applyBorder="1" applyAlignment="1">
      <alignment horizontal="left" vertical="center" wrapText="1" indent="2"/>
    </xf>
    <xf numFmtId="3" fontId="42" fillId="0" borderId="107" xfId="0" applyNumberFormat="1" applyFont="1" applyBorder="1" applyAlignment="1" applyProtection="1">
      <alignment horizontal="center" vertical="center" wrapText="1"/>
      <protection hidden="1"/>
    </xf>
    <xf numFmtId="3" fontId="42" fillId="0" borderId="117" xfId="0" applyNumberFormat="1" applyFont="1" applyBorder="1" applyAlignment="1" applyProtection="1">
      <alignment horizontal="center" vertical="center" wrapText="1"/>
      <protection hidden="1"/>
    </xf>
    <xf numFmtId="3" fontId="42" fillId="0" borderId="118" xfId="0" applyNumberFormat="1" applyFont="1" applyBorder="1" applyAlignment="1" applyProtection="1">
      <alignment horizontal="center" vertical="center" wrapText="1"/>
      <protection hidden="1"/>
    </xf>
    <xf numFmtId="3" fontId="42" fillId="0" borderId="119" xfId="0" applyNumberFormat="1" applyFont="1" applyBorder="1" applyAlignment="1" applyProtection="1">
      <alignment horizontal="center" vertical="center" wrapText="1"/>
      <protection hidden="1"/>
    </xf>
    <xf numFmtId="3" fontId="42" fillId="0" borderId="27" xfId="0" applyNumberFormat="1" applyFont="1" applyBorder="1" applyAlignment="1" applyProtection="1">
      <alignment horizontal="center" vertical="center" wrapText="1"/>
      <protection hidden="1"/>
    </xf>
    <xf numFmtId="0" fontId="36" fillId="0" borderId="33" xfId="0" applyFont="1" applyBorder="1" applyAlignment="1">
      <alignment horizontal="left" vertical="center" wrapText="1" indent="2"/>
    </xf>
    <xf numFmtId="3" fontId="42" fillId="0" borderId="80" xfId="0" applyNumberFormat="1" applyFont="1" applyBorder="1" applyAlignment="1" applyProtection="1">
      <alignment horizontal="center" vertical="center" wrapText="1"/>
      <protection hidden="1"/>
    </xf>
    <xf numFmtId="3" fontId="42" fillId="0" borderId="19" xfId="0" applyNumberFormat="1" applyFont="1" applyBorder="1" applyAlignment="1" applyProtection="1">
      <alignment horizontal="center" vertical="center" wrapText="1"/>
      <protection hidden="1"/>
    </xf>
    <xf numFmtId="3" fontId="42" fillId="0" borderId="20" xfId="0" applyNumberFormat="1" applyFont="1" applyBorder="1" applyAlignment="1" applyProtection="1">
      <alignment horizontal="center" vertical="center" wrapText="1"/>
      <protection hidden="1"/>
    </xf>
    <xf numFmtId="0" fontId="28" fillId="0" borderId="111" xfId="0" applyFont="1" applyBorder="1" applyAlignment="1">
      <alignment horizontal="left" vertical="center" wrapText="1" indent="4"/>
    </xf>
    <xf numFmtId="3" fontId="42" fillId="0" borderId="85" xfId="0" applyNumberFormat="1" applyFont="1" applyBorder="1" applyAlignment="1" applyProtection="1">
      <alignment horizontal="center" vertical="center" wrapText="1"/>
      <protection hidden="1"/>
    </xf>
    <xf numFmtId="0" fontId="28" fillId="0" borderId="106" xfId="0" applyFont="1" applyBorder="1" applyAlignment="1">
      <alignment horizontal="left" vertical="center" wrapText="1" indent="4"/>
    </xf>
    <xf numFmtId="0" fontId="66" fillId="0" borderId="120" xfId="0" applyFont="1" applyBorder="1" applyAlignment="1">
      <alignment horizontal="left" vertical="center" wrapText="1"/>
    </xf>
    <xf numFmtId="3" fontId="42" fillId="0" borderId="121" xfId="0" applyNumberFormat="1" applyFont="1" applyBorder="1" applyAlignment="1" applyProtection="1">
      <alignment horizontal="center" vertical="center" wrapText="1"/>
      <protection hidden="1"/>
    </xf>
    <xf numFmtId="3" fontId="42" fillId="0" borderId="122" xfId="0" applyNumberFormat="1" applyFont="1" applyBorder="1" applyAlignment="1" applyProtection="1">
      <alignment horizontal="center" vertical="center" wrapText="1"/>
      <protection hidden="1"/>
    </xf>
    <xf numFmtId="3" fontId="42" fillId="0" borderId="123" xfId="0" applyNumberFormat="1" applyFont="1" applyBorder="1" applyAlignment="1" applyProtection="1">
      <alignment horizontal="center" vertical="center" wrapText="1"/>
      <protection hidden="1"/>
    </xf>
    <xf numFmtId="3" fontId="42" fillId="0" borderId="124" xfId="0" applyNumberFormat="1" applyFont="1" applyBorder="1" applyAlignment="1" applyProtection="1">
      <alignment horizontal="center" vertical="center" wrapText="1"/>
      <protection hidden="1"/>
    </xf>
    <xf numFmtId="0" fontId="36" fillId="0" borderId="120" xfId="0" applyFont="1" applyBorder="1" applyAlignment="1">
      <alignment horizontal="left" vertical="center" wrapText="1" indent="2"/>
    </xf>
    <xf numFmtId="0" fontId="36" fillId="0" borderId="32" xfId="0" applyFont="1" applyBorder="1" applyAlignment="1">
      <alignment horizontal="left" vertical="center" wrapText="1" indent="2"/>
    </xf>
    <xf numFmtId="0" fontId="36" fillId="0" borderId="106" xfId="0" applyFont="1" applyBorder="1" applyAlignment="1">
      <alignment horizontal="left" vertical="center" wrapText="1" indent="2"/>
    </xf>
    <xf numFmtId="0" fontId="40" fillId="0" borderId="32" xfId="0" applyFont="1" applyBorder="1" applyAlignment="1">
      <alignment horizontal="left" vertical="center" wrapText="1"/>
    </xf>
    <xf numFmtId="0" fontId="73" fillId="0" borderId="120" xfId="0" applyFont="1" applyBorder="1" applyAlignment="1">
      <alignment horizontal="left" vertical="center" wrapText="1" indent="2"/>
    </xf>
    <xf numFmtId="0" fontId="73" fillId="0" borderId="45" xfId="0" applyFont="1" applyBorder="1" applyAlignment="1">
      <alignment horizontal="left" vertical="center" wrapText="1" indent="2"/>
    </xf>
    <xf numFmtId="3" fontId="42" fillId="0" borderId="46" xfId="0" applyNumberFormat="1" applyFont="1" applyBorder="1" applyAlignment="1" applyProtection="1">
      <alignment horizontal="center" vertical="center" wrapText="1"/>
      <protection hidden="1"/>
    </xf>
    <xf numFmtId="0" fontId="40" fillId="0" borderId="0" xfId="0" applyFont="1" applyAlignment="1">
      <alignment horizontal="justify"/>
    </xf>
    <xf numFmtId="3" fontId="28" fillId="0" borderId="0" xfId="0" applyNumberFormat="1" applyFont="1"/>
    <xf numFmtId="0" fontId="40" fillId="0" borderId="0" xfId="0" applyFont="1"/>
    <xf numFmtId="0" fontId="31" fillId="0" borderId="0" xfId="0" applyFont="1" applyAlignment="1">
      <alignment horizontal="justify"/>
    </xf>
    <xf numFmtId="0" fontId="55" fillId="0" borderId="0" xfId="0" applyFont="1" applyAlignment="1" applyProtection="1">
      <alignment horizontal="left" vertical="center" indent="2"/>
      <protection hidden="1"/>
    </xf>
    <xf numFmtId="0" fontId="26" fillId="0" borderId="0" xfId="0" applyFont="1" applyProtection="1">
      <protection hidden="1"/>
    </xf>
    <xf numFmtId="0" fontId="44" fillId="0" borderId="0" xfId="0" applyFont="1" applyAlignment="1" applyProtection="1">
      <alignment horizontal="left"/>
      <protection hidden="1"/>
    </xf>
    <xf numFmtId="0" fontId="44" fillId="0" borderId="0" xfId="0" applyFont="1" applyAlignment="1" applyProtection="1">
      <alignment horizontal="left" indent="4"/>
      <protection hidden="1"/>
    </xf>
    <xf numFmtId="0" fontId="44" fillId="0" borderId="0" xfId="0" applyFont="1" applyProtection="1">
      <protection hidden="1"/>
    </xf>
    <xf numFmtId="0" fontId="37" fillId="0" borderId="13" xfId="0" applyFont="1" applyBorder="1" applyAlignment="1" applyProtection="1">
      <alignment vertical="center" wrapText="1"/>
      <protection hidden="1"/>
    </xf>
    <xf numFmtId="0" fontId="69" fillId="0" borderId="153" xfId="0" applyFont="1" applyBorder="1" applyAlignment="1" applyProtection="1">
      <alignment horizontal="center" vertical="center" wrapText="1"/>
      <protection hidden="1"/>
    </xf>
    <xf numFmtId="0" fontId="69" fillId="0" borderId="154" xfId="0" applyFont="1" applyBorder="1" applyAlignment="1" applyProtection="1">
      <alignment horizontal="center" vertical="center" wrapText="1"/>
      <protection hidden="1"/>
    </xf>
    <xf numFmtId="0" fontId="69" fillId="0" borderId="155" xfId="0" applyFont="1" applyBorder="1" applyAlignment="1" applyProtection="1">
      <alignment horizontal="center" vertical="center" wrapText="1"/>
      <protection hidden="1"/>
    </xf>
    <xf numFmtId="0" fontId="69" fillId="0" borderId="156" xfId="0" applyFont="1" applyBorder="1" applyAlignment="1" applyProtection="1">
      <alignment horizontal="center" vertical="center" wrapText="1"/>
      <protection hidden="1"/>
    </xf>
    <xf numFmtId="3" fontId="42" fillId="0" borderId="9" xfId="0" applyNumberFormat="1" applyFont="1" applyBorder="1" applyAlignment="1" applyProtection="1">
      <alignment horizontal="center" vertical="center" wrapText="1"/>
      <protection hidden="1"/>
    </xf>
    <xf numFmtId="3" fontId="42" fillId="0" borderId="78" xfId="0" applyNumberFormat="1" applyFont="1" applyBorder="1" applyAlignment="1" applyProtection="1">
      <alignment horizontal="center" vertical="center" wrapText="1"/>
      <protection hidden="1"/>
    </xf>
    <xf numFmtId="3" fontId="42" fillId="0" borderId="37" xfId="0" applyNumberFormat="1" applyFont="1" applyBorder="1" applyAlignment="1" applyProtection="1">
      <alignment horizontal="center" vertical="center" wrapText="1"/>
      <protection hidden="1"/>
    </xf>
    <xf numFmtId="3" fontId="42" fillId="0" borderId="112" xfId="0" applyNumberFormat="1" applyFont="1" applyBorder="1" applyAlignment="1" applyProtection="1">
      <alignment horizontal="center" vertical="center" wrapText="1"/>
      <protection hidden="1"/>
    </xf>
    <xf numFmtId="3" fontId="42" fillId="0" borderId="157" xfId="0" applyNumberFormat="1" applyFont="1" applyBorder="1" applyAlignment="1" applyProtection="1">
      <alignment horizontal="center" vertical="center" wrapText="1"/>
      <protection hidden="1"/>
    </xf>
    <xf numFmtId="0" fontId="57" fillId="0" borderId="0" xfId="0" applyFont="1" applyAlignment="1" applyProtection="1">
      <alignment horizontal="left" vertical="center"/>
      <protection hidden="1"/>
    </xf>
    <xf numFmtId="3" fontId="42" fillId="0" borderId="151" xfId="0" applyNumberFormat="1" applyFont="1" applyBorder="1" applyAlignment="1" applyProtection="1">
      <alignment horizontal="center" vertical="center" wrapText="1"/>
      <protection hidden="1"/>
    </xf>
    <xf numFmtId="0" fontId="66" fillId="0" borderId="0" xfId="0" applyFont="1" applyAlignment="1" applyProtection="1">
      <alignment horizontal="center" vertical="center" wrapText="1"/>
      <protection hidden="1"/>
    </xf>
    <xf numFmtId="0" fontId="57" fillId="0" borderId="13" xfId="0" applyFont="1" applyBorder="1" applyAlignment="1" applyProtection="1">
      <alignment horizontal="center" vertical="center"/>
      <protection hidden="1"/>
    </xf>
    <xf numFmtId="0" fontId="57" fillId="0" borderId="0" xfId="0" applyFont="1" applyAlignment="1">
      <alignment vertical="center"/>
    </xf>
    <xf numFmtId="0" fontId="57" fillId="0" borderId="0" xfId="0" applyFont="1" applyAlignment="1">
      <alignment horizontal="center" vertical="center"/>
    </xf>
    <xf numFmtId="0" fontId="37" fillId="0" borderId="12" xfId="0" applyFont="1" applyBorder="1" applyAlignment="1" applyProtection="1">
      <alignment horizontal="left" vertical="center" wrapText="1" indent="1"/>
      <protection hidden="1"/>
    </xf>
    <xf numFmtId="0" fontId="37" fillId="0" borderId="147" xfId="0" applyFont="1" applyBorder="1" applyAlignment="1" applyProtection="1">
      <alignment horizontal="center" vertical="center" wrapText="1"/>
      <protection hidden="1"/>
    </xf>
    <xf numFmtId="3" fontId="42" fillId="0" borderId="148" xfId="0" applyNumberFormat="1" applyFont="1" applyBorder="1" applyAlignment="1" applyProtection="1">
      <alignment horizontal="center" vertical="center" wrapText="1"/>
      <protection hidden="1"/>
    </xf>
    <xf numFmtId="3" fontId="42" fillId="0" borderId="6" xfId="0" applyNumberFormat="1" applyFont="1" applyBorder="1" applyAlignment="1" applyProtection="1">
      <alignment horizontal="center" vertical="center" wrapText="1"/>
      <protection hidden="1"/>
    </xf>
    <xf numFmtId="3" fontId="42" fillId="0" borderId="149" xfId="0" applyNumberFormat="1" applyFont="1" applyBorder="1" applyAlignment="1" applyProtection="1">
      <alignment horizontal="center" vertical="center" wrapText="1"/>
      <protection hidden="1"/>
    </xf>
    <xf numFmtId="3" fontId="42" fillId="0" borderId="150" xfId="0" applyNumberFormat="1" applyFont="1" applyBorder="1" applyAlignment="1" applyProtection="1">
      <alignment horizontal="center" vertical="center" wrapText="1"/>
      <protection hidden="1"/>
    </xf>
    <xf numFmtId="3" fontId="42" fillId="0" borderId="0" xfId="0" applyNumberFormat="1" applyFont="1" applyAlignment="1" applyProtection="1">
      <alignment horizontal="center" vertical="center" wrapText="1"/>
      <protection hidden="1"/>
    </xf>
    <xf numFmtId="3" fontId="42" fillId="0" borderId="0" xfId="0" applyNumberFormat="1" applyFont="1" applyAlignment="1">
      <alignment horizontal="center" vertical="center" wrapText="1"/>
    </xf>
    <xf numFmtId="0" fontId="66" fillId="0" borderId="134" xfId="0" applyFont="1" applyBorder="1" applyAlignment="1" applyProtection="1">
      <alignment vertical="center"/>
      <protection hidden="1"/>
    </xf>
    <xf numFmtId="3" fontId="42" fillId="0" borderId="8" xfId="0" applyNumberFormat="1" applyFont="1" applyBorder="1" applyAlignment="1" applyProtection="1">
      <alignment horizontal="center" vertical="center" wrapText="1"/>
      <protection hidden="1"/>
    </xf>
    <xf numFmtId="3" fontId="42" fillId="0" borderId="135" xfId="0" applyNumberFormat="1" applyFont="1" applyBorder="1" applyAlignment="1" applyProtection="1">
      <alignment horizontal="center" vertical="center" wrapText="1"/>
      <protection hidden="1"/>
    </xf>
    <xf numFmtId="0" fontId="55" fillId="0" borderId="136" xfId="0" applyFont="1" applyBorder="1" applyAlignment="1" applyProtection="1">
      <alignment horizontal="right" vertical="center"/>
      <protection hidden="1"/>
    </xf>
    <xf numFmtId="3" fontId="42" fillId="0" borderId="137" xfId="0" applyNumberFormat="1" applyFont="1" applyBorder="1" applyAlignment="1" applyProtection="1">
      <alignment horizontal="center" vertical="center" wrapText="1"/>
      <protection hidden="1"/>
    </xf>
    <xf numFmtId="0" fontId="55" fillId="0" borderId="138" xfId="0" applyFont="1" applyBorder="1" applyAlignment="1" applyProtection="1">
      <alignment horizontal="right" vertical="center"/>
      <protection hidden="1"/>
    </xf>
    <xf numFmtId="0" fontId="28" fillId="0" borderId="16" xfId="0" applyFont="1" applyBorder="1" applyAlignment="1" applyProtection="1">
      <alignment horizontal="center" vertical="center"/>
      <protection locked="0"/>
    </xf>
    <xf numFmtId="3" fontId="42" fillId="0" borderId="16" xfId="0" applyNumberFormat="1" applyFont="1" applyBorder="1" applyAlignment="1" applyProtection="1">
      <alignment horizontal="center" vertical="center" wrapText="1"/>
      <protection hidden="1"/>
    </xf>
    <xf numFmtId="3" fontId="42" fillId="0" borderId="139" xfId="0" applyNumberFormat="1" applyFont="1" applyBorder="1" applyAlignment="1" applyProtection="1">
      <alignment horizontal="center" vertical="center" wrapText="1"/>
      <protection hidden="1"/>
    </xf>
    <xf numFmtId="0" fontId="57" fillId="0" borderId="28" xfId="0" applyFont="1" applyBorder="1" applyAlignment="1">
      <alignment vertical="center"/>
    </xf>
    <xf numFmtId="0" fontId="43" fillId="0" borderId="0" xfId="0" applyFont="1" applyAlignment="1">
      <alignment horizontal="left" indent="13"/>
    </xf>
    <xf numFmtId="0" fontId="50" fillId="0" borderId="31" xfId="0" applyFont="1" applyBorder="1" applyAlignment="1">
      <alignment horizontal="center" wrapText="1"/>
    </xf>
    <xf numFmtId="0" fontId="50" fillId="0" borderId="60" xfId="0" applyFont="1" applyBorder="1" applyAlignment="1">
      <alignment horizontal="center" wrapText="1"/>
    </xf>
    <xf numFmtId="0" fontId="50" fillId="0" borderId="54" xfId="0" applyFont="1" applyBorder="1" applyAlignment="1">
      <alignment horizontal="center" wrapText="1"/>
    </xf>
    <xf numFmtId="0" fontId="50" fillId="0" borderId="47" xfId="0" applyFont="1" applyBorder="1" applyAlignment="1">
      <alignment horizontal="center" wrapText="1"/>
    </xf>
    <xf numFmtId="0" fontId="37" fillId="0" borderId="0" xfId="0" applyFont="1" applyAlignment="1">
      <alignment horizontal="left" vertical="center"/>
    </xf>
    <xf numFmtId="0" fontId="60" fillId="0" borderId="15" xfId="0" applyFont="1" applyBorder="1" applyAlignment="1" applyProtection="1">
      <alignment horizontal="center" vertical="center" wrapText="1"/>
      <protection hidden="1"/>
    </xf>
    <xf numFmtId="3" fontId="60" fillId="0" borderId="40" xfId="0" applyNumberFormat="1" applyFont="1" applyBorder="1" applyAlignment="1" applyProtection="1">
      <alignment horizontal="center" vertical="center" wrapText="1"/>
      <protection hidden="1"/>
    </xf>
    <xf numFmtId="0" fontId="60" fillId="0" borderId="0" xfId="0" applyFont="1" applyAlignment="1" applyProtection="1">
      <alignment horizontal="center" vertical="center" wrapText="1"/>
      <protection hidden="1"/>
    </xf>
    <xf numFmtId="3" fontId="42" fillId="0" borderId="57" xfId="0" applyNumberFormat="1" applyFont="1" applyBorder="1" applyAlignment="1" applyProtection="1">
      <alignment horizontal="center" vertical="center" wrapText="1"/>
      <protection hidden="1"/>
    </xf>
    <xf numFmtId="0" fontId="60" fillId="0" borderId="62" xfId="0" applyFont="1" applyBorder="1" applyAlignment="1" applyProtection="1">
      <alignment horizontal="center" vertical="center" wrapText="1"/>
      <protection hidden="1"/>
    </xf>
    <xf numFmtId="0" fontId="36" fillId="0" borderId="21" xfId="0" applyFont="1" applyBorder="1" applyAlignment="1">
      <alignment horizontal="left" vertical="center" wrapText="1" indent="3"/>
    </xf>
    <xf numFmtId="3" fontId="42" fillId="0" borderId="21" xfId="0" applyNumberFormat="1" applyFont="1" applyBorder="1" applyAlignment="1" applyProtection="1">
      <alignment horizontal="center" vertical="center" wrapText="1"/>
      <protection hidden="1"/>
    </xf>
    <xf numFmtId="0" fontId="36" fillId="0" borderId="105" xfId="0" applyFont="1" applyBorder="1" applyAlignment="1">
      <alignment horizontal="left" vertical="center" wrapText="1" indent="3"/>
    </xf>
    <xf numFmtId="3" fontId="42" fillId="0" borderId="108" xfId="0" applyNumberFormat="1" applyFont="1" applyBorder="1" applyAlignment="1" applyProtection="1">
      <alignment horizontal="center" vertical="center" wrapText="1"/>
      <protection hidden="1"/>
    </xf>
    <xf numFmtId="3" fontId="42" fillId="0" borderId="105" xfId="0" applyNumberFormat="1" applyFont="1" applyBorder="1" applyAlignment="1" applyProtection="1">
      <alignment horizontal="center" vertical="center" wrapText="1"/>
      <protection hidden="1"/>
    </xf>
    <xf numFmtId="3" fontId="42" fillId="0" borderId="109" xfId="0" applyNumberFormat="1" applyFont="1" applyBorder="1" applyAlignment="1" applyProtection="1">
      <alignment horizontal="center" vertical="center" wrapText="1"/>
      <protection hidden="1"/>
    </xf>
    <xf numFmtId="3" fontId="42" fillId="0" borderId="101" xfId="0" applyNumberFormat="1" applyFont="1" applyBorder="1" applyAlignment="1" applyProtection="1">
      <alignment horizontal="center" vertical="center" wrapText="1"/>
      <protection hidden="1"/>
    </xf>
    <xf numFmtId="0" fontId="36" fillId="0" borderId="23" xfId="0" applyFont="1" applyBorder="1" applyAlignment="1">
      <alignment horizontal="left" vertical="center" indent="3"/>
    </xf>
    <xf numFmtId="0" fontId="57" fillId="0" borderId="0" xfId="0" applyFont="1" applyAlignment="1">
      <alignment horizontal="left"/>
    </xf>
    <xf numFmtId="0" fontId="43" fillId="0" borderId="0" xfId="0" applyFont="1" applyAlignment="1">
      <alignment horizontal="left" indent="7"/>
    </xf>
    <xf numFmtId="0" fontId="43" fillId="0" borderId="0" xfId="0" applyFont="1"/>
    <xf numFmtId="0" fontId="43" fillId="0" borderId="11" xfId="0" applyFont="1" applyBorder="1"/>
    <xf numFmtId="0" fontId="50" fillId="0" borderId="103" xfId="0" applyFont="1" applyBorder="1" applyAlignment="1">
      <alignment horizontal="center" wrapText="1"/>
    </xf>
    <xf numFmtId="3" fontId="42" fillId="0" borderId="50" xfId="0" applyNumberFormat="1" applyFont="1" applyBorder="1" applyAlignment="1" applyProtection="1">
      <alignment horizontal="center" vertical="center" shrinkToFit="1"/>
      <protection hidden="1"/>
    </xf>
    <xf numFmtId="3" fontId="42" fillId="0" borderId="40" xfId="0" applyNumberFormat="1" applyFont="1" applyBorder="1" applyAlignment="1" applyProtection="1">
      <alignment horizontal="center" vertical="center" shrinkToFit="1"/>
      <protection hidden="1"/>
    </xf>
    <xf numFmtId="3" fontId="42" fillId="0" borderId="0" xfId="0" applyNumberFormat="1" applyFont="1" applyAlignment="1" applyProtection="1">
      <alignment horizontal="center" vertical="center" shrinkToFit="1"/>
      <protection hidden="1"/>
    </xf>
    <xf numFmtId="3" fontId="42" fillId="0" borderId="55" xfId="0" applyNumberFormat="1" applyFont="1" applyBorder="1" applyAlignment="1" applyProtection="1">
      <alignment horizontal="center" vertical="center" shrinkToFit="1"/>
      <protection hidden="1"/>
    </xf>
    <xf numFmtId="3" fontId="42" fillId="0" borderId="34" xfId="0" applyNumberFormat="1" applyFont="1" applyBorder="1" applyAlignment="1" applyProtection="1">
      <alignment horizontal="center" vertical="center" shrinkToFit="1"/>
      <protection hidden="1"/>
    </xf>
    <xf numFmtId="3" fontId="42" fillId="0" borderId="19" xfId="0" applyNumberFormat="1" applyFont="1" applyBorder="1" applyAlignment="1" applyProtection="1">
      <alignment horizontal="center" vertical="center" shrinkToFit="1"/>
      <protection hidden="1"/>
    </xf>
    <xf numFmtId="3" fontId="42" fillId="0" borderId="21" xfId="0" applyNumberFormat="1" applyFont="1" applyBorder="1" applyAlignment="1" applyProtection="1">
      <alignment horizontal="center" vertical="center" shrinkToFit="1"/>
      <protection hidden="1"/>
    </xf>
    <xf numFmtId="3" fontId="42" fillId="0" borderId="57" xfId="0" applyNumberFormat="1" applyFont="1" applyBorder="1" applyAlignment="1" applyProtection="1">
      <alignment horizontal="center" vertical="center" shrinkToFit="1"/>
      <protection hidden="1"/>
    </xf>
    <xf numFmtId="3" fontId="42" fillId="0" borderId="46" xfId="0" applyNumberFormat="1" applyFont="1" applyBorder="1" applyAlignment="1" applyProtection="1">
      <alignment horizontal="center" vertical="center" shrinkToFit="1"/>
      <protection hidden="1"/>
    </xf>
    <xf numFmtId="3" fontId="42" fillId="0" borderId="48" xfId="0" applyNumberFormat="1" applyFont="1" applyBorder="1" applyAlignment="1" applyProtection="1">
      <alignment horizontal="center" vertical="center" shrinkToFit="1"/>
      <protection hidden="1"/>
    </xf>
    <xf numFmtId="3" fontId="42" fillId="0" borderId="44" xfId="0" applyNumberFormat="1" applyFont="1" applyBorder="1" applyAlignment="1" applyProtection="1">
      <alignment horizontal="center" vertical="center" shrinkToFit="1"/>
      <protection hidden="1"/>
    </xf>
    <xf numFmtId="3" fontId="42" fillId="0" borderId="70" xfId="0" applyNumberFormat="1" applyFont="1" applyBorder="1" applyAlignment="1" applyProtection="1">
      <alignment horizontal="center" vertical="center" shrinkToFit="1"/>
      <protection hidden="1"/>
    </xf>
    <xf numFmtId="0" fontId="43" fillId="0" borderId="0" xfId="0" applyFont="1" applyAlignment="1">
      <alignment horizontal="left" indent="10"/>
    </xf>
    <xf numFmtId="3" fontId="42" fillId="0" borderId="15" xfId="0" applyNumberFormat="1" applyFont="1" applyBorder="1" applyAlignment="1" applyProtection="1">
      <alignment horizontal="center" vertical="center" shrinkToFit="1"/>
      <protection hidden="1"/>
    </xf>
    <xf numFmtId="3" fontId="42" fillId="0" borderId="31" xfId="0" applyNumberFormat="1" applyFont="1" applyBorder="1" applyAlignment="1" applyProtection="1">
      <alignment horizontal="center" vertical="center" shrinkToFit="1"/>
      <protection hidden="1"/>
    </xf>
    <xf numFmtId="3" fontId="42" fillId="0" borderId="41" xfId="0" applyNumberFormat="1" applyFont="1" applyBorder="1" applyAlignment="1" applyProtection="1">
      <alignment horizontal="center" vertical="center" shrinkToFit="1"/>
      <protection hidden="1"/>
    </xf>
    <xf numFmtId="3" fontId="42" fillId="0" borderId="11" xfId="0" applyNumberFormat="1" applyFont="1" applyBorder="1" applyAlignment="1" applyProtection="1">
      <alignment horizontal="center" vertical="center" shrinkToFit="1"/>
      <protection hidden="1"/>
    </xf>
    <xf numFmtId="3" fontId="42" fillId="0" borderId="53" xfId="0" applyNumberFormat="1" applyFont="1" applyBorder="1" applyAlignment="1" applyProtection="1">
      <alignment horizontal="center" vertical="center" shrinkToFit="1"/>
      <protection hidden="1"/>
    </xf>
    <xf numFmtId="0" fontId="43" fillId="0" borderId="0" xfId="0" applyFont="1" applyAlignment="1">
      <alignment horizontal="left" indent="19"/>
    </xf>
    <xf numFmtId="3" fontId="42" fillId="0" borderId="72" xfId="0" applyNumberFormat="1" applyFont="1" applyBorder="1" applyAlignment="1" applyProtection="1">
      <alignment horizontal="center" vertical="center" shrinkToFit="1"/>
      <protection hidden="1"/>
    </xf>
    <xf numFmtId="3" fontId="42" fillId="0" borderId="43" xfId="0" applyNumberFormat="1" applyFont="1" applyBorder="1" applyAlignment="1" applyProtection="1">
      <alignment horizontal="center" vertical="center" shrinkToFit="1"/>
      <protection hidden="1"/>
    </xf>
    <xf numFmtId="3" fontId="42" fillId="0" borderId="58" xfId="0" applyNumberFormat="1" applyFont="1" applyBorder="1" applyAlignment="1" applyProtection="1">
      <alignment horizontal="center" vertical="center" shrinkToFit="1"/>
      <protection hidden="1"/>
    </xf>
    <xf numFmtId="3" fontId="42" fillId="0" borderId="83" xfId="0" applyNumberFormat="1" applyFont="1" applyBorder="1" applyAlignment="1" applyProtection="1">
      <alignment horizontal="center" vertical="center" shrinkToFit="1"/>
      <protection hidden="1"/>
    </xf>
    <xf numFmtId="3" fontId="42" fillId="0" borderId="23" xfId="0" applyNumberFormat="1" applyFont="1" applyBorder="1" applyAlignment="1" applyProtection="1">
      <alignment horizontal="center" vertical="center" shrinkToFit="1"/>
      <protection hidden="1"/>
    </xf>
    <xf numFmtId="3" fontId="42" fillId="0" borderId="84" xfId="0" applyNumberFormat="1" applyFont="1" applyBorder="1" applyAlignment="1" applyProtection="1">
      <alignment horizontal="center" vertical="center" shrinkToFit="1"/>
      <protection hidden="1"/>
    </xf>
    <xf numFmtId="3" fontId="42" fillId="0" borderId="71" xfId="0" applyNumberFormat="1" applyFont="1" applyBorder="1" applyAlignment="1" applyProtection="1">
      <alignment horizontal="center" vertical="center" shrinkToFit="1"/>
      <protection hidden="1"/>
    </xf>
    <xf numFmtId="0" fontId="40" fillId="0" borderId="0" xfId="0" applyFont="1" applyAlignment="1" applyProtection="1">
      <alignment horizontal="justify"/>
      <protection hidden="1"/>
    </xf>
    <xf numFmtId="0" fontId="76" fillId="0" borderId="28" xfId="0" applyFont="1" applyBorder="1" applyAlignment="1" applyProtection="1">
      <alignment vertical="center"/>
      <protection hidden="1"/>
    </xf>
    <xf numFmtId="0" fontId="28" fillId="0" borderId="0" xfId="0" applyFont="1" applyAlignment="1">
      <alignment horizontal="left" indent="11"/>
    </xf>
    <xf numFmtId="3" fontId="42" fillId="0" borderId="85" xfId="0" applyNumberFormat="1" applyFont="1" applyBorder="1" applyAlignment="1" applyProtection="1">
      <alignment horizontal="center" vertical="center" shrinkToFit="1"/>
      <protection hidden="1"/>
    </xf>
    <xf numFmtId="3" fontId="42" fillId="0" borderId="74" xfId="0" applyNumberFormat="1" applyFont="1" applyBorder="1" applyAlignment="1" applyProtection="1">
      <alignment horizontal="center" vertical="center" shrinkToFit="1"/>
      <protection hidden="1"/>
    </xf>
    <xf numFmtId="0" fontId="31" fillId="0" borderId="0" xfId="0" applyFont="1" applyAlignment="1">
      <alignment horizontal="left" vertical="center" wrapText="1" indent="2"/>
    </xf>
    <xf numFmtId="3" fontId="57" fillId="0" borderId="0" xfId="0" applyNumberFormat="1" applyFont="1" applyAlignment="1" applyProtection="1">
      <alignment horizontal="center" vertical="center" wrapText="1"/>
      <protection hidden="1"/>
    </xf>
    <xf numFmtId="3" fontId="77" fillId="0" borderId="0" xfId="0" applyNumberFormat="1" applyFont="1" applyAlignment="1" applyProtection="1">
      <alignment horizontal="center" vertical="center" wrapText="1"/>
      <protection hidden="1"/>
    </xf>
    <xf numFmtId="0" fontId="78" fillId="0" borderId="0" xfId="0" applyFont="1" applyAlignment="1">
      <alignment wrapText="1"/>
    </xf>
    <xf numFmtId="0" fontId="59" fillId="0" borderId="28" xfId="0" applyFont="1" applyBorder="1" applyAlignment="1" applyProtection="1">
      <alignment vertical="center" wrapText="1"/>
      <protection hidden="1"/>
    </xf>
    <xf numFmtId="0" fontId="59" fillId="0" borderId="0" xfId="0" applyFont="1" applyAlignment="1" applyProtection="1">
      <alignment horizontal="center" wrapText="1"/>
      <protection hidden="1"/>
    </xf>
    <xf numFmtId="0" fontId="28" fillId="0" borderId="0" xfId="0" applyFont="1" applyAlignment="1">
      <alignment horizontal="left" indent="16"/>
    </xf>
    <xf numFmtId="0" fontId="31" fillId="0" borderId="6" xfId="0" applyFont="1" applyBorder="1" applyAlignment="1">
      <alignment horizontal="left" vertical="center" wrapText="1"/>
    </xf>
    <xf numFmtId="3" fontId="42" fillId="0" borderId="9" xfId="0" applyNumberFormat="1" applyFont="1" applyBorder="1" applyAlignment="1" applyProtection="1">
      <alignment horizontal="center" vertical="center" shrinkToFit="1"/>
      <protection hidden="1"/>
    </xf>
    <xf numFmtId="3" fontId="42" fillId="0" borderId="37" xfId="0" applyNumberFormat="1" applyFont="1" applyBorder="1" applyAlignment="1" applyProtection="1">
      <alignment horizontal="center" vertical="center" shrinkToFit="1"/>
      <protection hidden="1"/>
    </xf>
    <xf numFmtId="3" fontId="42" fillId="0" borderId="6" xfId="0" applyNumberFormat="1" applyFont="1" applyBorder="1" applyAlignment="1" applyProtection="1">
      <alignment horizontal="center" vertical="center" shrinkToFit="1"/>
      <protection hidden="1"/>
    </xf>
    <xf numFmtId="3" fontId="42" fillId="0" borderId="63" xfId="0" applyNumberFormat="1" applyFont="1" applyBorder="1" applyAlignment="1" applyProtection="1">
      <alignment horizontal="center" vertical="center" shrinkToFit="1"/>
      <protection hidden="1"/>
    </xf>
    <xf numFmtId="0" fontId="55" fillId="0" borderId="104" xfId="0" quotePrefix="1" applyFont="1" applyBorder="1" applyAlignment="1">
      <alignment horizontal="left" vertical="center" wrapText="1" indent="2"/>
    </xf>
    <xf numFmtId="3" fontId="42" fillId="0" borderId="7" xfId="0" applyNumberFormat="1" applyFont="1" applyBorder="1" applyAlignment="1" applyProtection="1">
      <alignment horizontal="center" vertical="center" shrinkToFit="1"/>
      <protection hidden="1"/>
    </xf>
    <xf numFmtId="0" fontId="55" fillId="0" borderId="33" xfId="0" quotePrefix="1" applyFont="1" applyBorder="1" applyAlignment="1">
      <alignment horizontal="left" vertical="center" wrapText="1" indent="2"/>
    </xf>
    <xf numFmtId="0" fontId="55" fillId="0" borderId="146" xfId="0" quotePrefix="1" applyFont="1" applyBorder="1" applyAlignment="1">
      <alignment horizontal="left" vertical="center" wrapText="1" indent="2"/>
    </xf>
    <xf numFmtId="3" fontId="42" fillId="0" borderId="10" xfId="0" applyNumberFormat="1" applyFont="1" applyBorder="1" applyAlignment="1" applyProtection="1">
      <alignment horizontal="center" vertical="center" shrinkToFit="1"/>
      <protection hidden="1"/>
    </xf>
    <xf numFmtId="3" fontId="42" fillId="0" borderId="38" xfId="0" applyNumberFormat="1" applyFont="1" applyBorder="1" applyAlignment="1" applyProtection="1">
      <alignment horizontal="center" vertical="center" shrinkToFit="1"/>
      <protection hidden="1"/>
    </xf>
    <xf numFmtId="3" fontId="42" fillId="0" borderId="1" xfId="0" applyNumberFormat="1" applyFont="1" applyBorder="1" applyAlignment="1" applyProtection="1">
      <alignment horizontal="center" vertical="center" shrinkToFit="1"/>
      <protection hidden="1"/>
    </xf>
    <xf numFmtId="3" fontId="42" fillId="0" borderId="65" xfId="0" applyNumberFormat="1" applyFont="1" applyBorder="1" applyAlignment="1" applyProtection="1">
      <alignment horizontal="center" vertical="center" shrinkToFit="1"/>
      <protection hidden="1"/>
    </xf>
    <xf numFmtId="3" fontId="42" fillId="0" borderId="36" xfId="0" applyNumberFormat="1" applyFont="1" applyBorder="1" applyAlignment="1" applyProtection="1">
      <alignment horizontal="center" vertical="center" shrinkToFit="1"/>
      <protection hidden="1"/>
    </xf>
    <xf numFmtId="3" fontId="42" fillId="0" borderId="39" xfId="0" applyNumberFormat="1" applyFont="1" applyBorder="1" applyAlignment="1" applyProtection="1">
      <alignment horizontal="center" vertical="center" shrinkToFit="1"/>
      <protection hidden="1"/>
    </xf>
    <xf numFmtId="3" fontId="42" fillId="0" borderId="14" xfId="0" applyNumberFormat="1" applyFont="1" applyBorder="1" applyAlignment="1" applyProtection="1">
      <alignment horizontal="center" vertical="center" shrinkToFit="1"/>
      <protection hidden="1"/>
    </xf>
    <xf numFmtId="3" fontId="42" fillId="0" borderId="67" xfId="0" applyNumberFormat="1" applyFont="1" applyBorder="1" applyAlignment="1" applyProtection="1">
      <alignment horizontal="center" vertical="center" shrinkToFit="1"/>
      <protection hidden="1"/>
    </xf>
    <xf numFmtId="3" fontId="42" fillId="0" borderId="68" xfId="0" applyNumberFormat="1" applyFont="1" applyBorder="1" applyAlignment="1" applyProtection="1">
      <alignment horizontal="center" vertical="center" shrinkToFit="1"/>
      <protection hidden="1"/>
    </xf>
    <xf numFmtId="0" fontId="42" fillId="0" borderId="13" xfId="0" applyFont="1" applyBorder="1" applyAlignment="1" applyProtection="1">
      <alignment vertical="center"/>
      <protection hidden="1"/>
    </xf>
    <xf numFmtId="3" fontId="52" fillId="0" borderId="0" xfId="0" applyNumberFormat="1" applyFont="1" applyAlignment="1" applyProtection="1">
      <alignment horizontal="center" vertical="center" wrapText="1"/>
      <protection hidden="1"/>
    </xf>
    <xf numFmtId="0" fontId="42" fillId="0" borderId="0" xfId="0" applyFont="1" applyAlignment="1" applyProtection="1">
      <alignment vertical="center"/>
      <protection hidden="1"/>
    </xf>
    <xf numFmtId="0" fontId="58" fillId="0" borderId="0" xfId="0" applyFont="1" applyAlignment="1" applyProtection="1">
      <alignment horizontal="left" vertical="center" wrapText="1" indent="2"/>
      <protection hidden="1"/>
    </xf>
    <xf numFmtId="0" fontId="79" fillId="0" borderId="0" xfId="0" applyFont="1"/>
    <xf numFmtId="0" fontId="80" fillId="0" borderId="0" xfId="0" applyFont="1" applyAlignment="1">
      <alignment wrapText="1"/>
    </xf>
    <xf numFmtId="0" fontId="81" fillId="0" borderId="0" xfId="0" applyFont="1"/>
    <xf numFmtId="0" fontId="81" fillId="0" borderId="0" xfId="0" quotePrefix="1" applyFont="1"/>
    <xf numFmtId="49" fontId="32" fillId="35" borderId="19" xfId="0" applyNumberFormat="1" applyFont="1" applyFill="1" applyBorder="1" applyAlignment="1" applyProtection="1">
      <alignment horizontal="left" vertical="center"/>
      <protection locked="0"/>
    </xf>
    <xf numFmtId="0" fontId="32" fillId="35" borderId="19" xfId="0" applyFont="1" applyFill="1" applyBorder="1" applyAlignment="1" applyProtection="1">
      <alignment vertical="center" shrinkToFit="1"/>
      <protection locked="0"/>
    </xf>
    <xf numFmtId="164" fontId="35" fillId="35" borderId="19" xfId="0" applyNumberFormat="1" applyFont="1" applyFill="1" applyBorder="1" applyAlignment="1" applyProtection="1">
      <alignment horizontal="left" vertical="center"/>
      <protection locked="0"/>
    </xf>
    <xf numFmtId="0" fontId="35" fillId="35" borderId="19" xfId="0" applyFont="1" applyFill="1" applyBorder="1" applyAlignment="1" applyProtection="1">
      <alignment vertical="center" shrinkToFit="1"/>
      <protection locked="0"/>
    </xf>
    <xf numFmtId="0" fontId="35" fillId="35" borderId="19" xfId="0" applyFont="1" applyFill="1" applyBorder="1" applyAlignment="1" applyProtection="1">
      <alignment vertical="center"/>
      <protection locked="0"/>
    </xf>
    <xf numFmtId="49" fontId="35" fillId="35" borderId="19" xfId="0" applyNumberFormat="1" applyFont="1" applyFill="1" applyBorder="1" applyAlignment="1" applyProtection="1">
      <alignment vertical="center"/>
      <protection locked="0"/>
    </xf>
    <xf numFmtId="0" fontId="35" fillId="35" borderId="19" xfId="0" applyFont="1" applyFill="1" applyBorder="1" applyAlignment="1" applyProtection="1">
      <alignment horizontal="left" vertical="center"/>
      <protection locked="0"/>
    </xf>
    <xf numFmtId="0" fontId="31" fillId="0" borderId="160" xfId="0" applyFont="1" applyBorder="1" applyAlignment="1">
      <alignment horizontal="left" vertical="center" wrapText="1"/>
    </xf>
    <xf numFmtId="0" fontId="38" fillId="0" borderId="30" xfId="0" applyFont="1" applyBorder="1" applyAlignment="1">
      <alignment horizontal="left" vertical="center" wrapText="1" indent="2"/>
    </xf>
    <xf numFmtId="0" fontId="38" fillId="0" borderId="45" xfId="0" applyFont="1" applyBorder="1" applyAlignment="1">
      <alignment horizontal="left" vertical="center" wrapText="1" indent="2"/>
    </xf>
    <xf numFmtId="3" fontId="42" fillId="35" borderId="37" xfId="0" applyNumberFormat="1" applyFont="1" applyFill="1" applyBorder="1" applyAlignment="1" applyProtection="1">
      <alignment horizontal="center" vertical="center" shrinkToFit="1"/>
      <protection locked="0"/>
    </xf>
    <xf numFmtId="3" fontId="42" fillId="35" borderId="64" xfId="0" applyNumberFormat="1" applyFont="1" applyFill="1" applyBorder="1" applyAlignment="1" applyProtection="1">
      <alignment horizontal="center" vertical="center" shrinkToFit="1"/>
      <protection locked="0"/>
    </xf>
    <xf numFmtId="3" fontId="42" fillId="35" borderId="40" xfId="0" applyNumberFormat="1" applyFont="1" applyFill="1" applyBorder="1" applyAlignment="1" applyProtection="1">
      <alignment horizontal="center" vertical="center" shrinkToFit="1"/>
      <protection locked="0"/>
    </xf>
    <xf numFmtId="3" fontId="42" fillId="35" borderId="62" xfId="0" applyNumberFormat="1" applyFont="1" applyFill="1" applyBorder="1" applyAlignment="1" applyProtection="1">
      <alignment horizontal="center" vertical="center" shrinkToFit="1"/>
      <protection locked="0"/>
    </xf>
    <xf numFmtId="3" fontId="42" fillId="35" borderId="19" xfId="0" applyNumberFormat="1" applyFont="1" applyFill="1" applyBorder="1" applyAlignment="1" applyProtection="1">
      <alignment horizontal="center" vertical="center" shrinkToFit="1"/>
      <protection locked="0"/>
    </xf>
    <xf numFmtId="3" fontId="42" fillId="35" borderId="58" xfId="0" applyNumberFormat="1" applyFont="1" applyFill="1" applyBorder="1" applyAlignment="1" applyProtection="1">
      <alignment horizontal="center" vertical="center" shrinkToFit="1"/>
      <protection locked="0"/>
    </xf>
    <xf numFmtId="3" fontId="42" fillId="35" borderId="42" xfId="0" applyNumberFormat="1" applyFont="1" applyFill="1" applyBorder="1" applyAlignment="1" applyProtection="1">
      <alignment horizontal="center" vertical="center" shrinkToFit="1"/>
      <protection locked="0"/>
    </xf>
    <xf numFmtId="3" fontId="42" fillId="35" borderId="66" xfId="0" applyNumberFormat="1" applyFont="1" applyFill="1" applyBorder="1" applyAlignment="1" applyProtection="1">
      <alignment horizontal="center" vertical="center" shrinkToFit="1"/>
      <protection locked="0"/>
    </xf>
    <xf numFmtId="3" fontId="42" fillId="35" borderId="43" xfId="0" applyNumberFormat="1" applyFont="1" applyFill="1" applyBorder="1" applyAlignment="1" applyProtection="1">
      <alignment horizontal="center" vertical="center" shrinkToFit="1"/>
      <protection locked="0"/>
    </xf>
    <xf numFmtId="3" fontId="42" fillId="35" borderId="69" xfId="0" applyNumberFormat="1" applyFont="1" applyFill="1" applyBorder="1" applyAlignment="1" applyProtection="1">
      <alignment horizontal="center" vertical="center" shrinkToFit="1"/>
      <protection locked="0"/>
    </xf>
    <xf numFmtId="3" fontId="42" fillId="35" borderId="48" xfId="0" applyNumberFormat="1" applyFont="1" applyFill="1" applyBorder="1" applyAlignment="1" applyProtection="1">
      <alignment horizontal="center" vertical="center" shrinkToFit="1"/>
      <protection locked="0"/>
    </xf>
    <xf numFmtId="3" fontId="42" fillId="35" borderId="71" xfId="0" applyNumberFormat="1" applyFont="1" applyFill="1" applyBorder="1" applyAlignment="1" applyProtection="1">
      <alignment horizontal="center" vertical="center" shrinkToFit="1"/>
      <protection locked="0"/>
    </xf>
    <xf numFmtId="3" fontId="42" fillId="35" borderId="6" xfId="0" applyNumberFormat="1" applyFont="1" applyFill="1" applyBorder="1" applyAlignment="1" applyProtection="1">
      <alignment horizontal="center" vertical="center" shrinkToFit="1"/>
      <protection locked="0"/>
    </xf>
    <xf numFmtId="3" fontId="42" fillId="35" borderId="0" xfId="0" applyNumberFormat="1" applyFont="1" applyFill="1" applyAlignment="1" applyProtection="1">
      <alignment horizontal="center" vertical="center" shrinkToFit="1"/>
      <protection locked="0"/>
    </xf>
    <xf numFmtId="3" fontId="42" fillId="35" borderId="21" xfId="0" applyNumberFormat="1" applyFont="1" applyFill="1" applyBorder="1" applyAlignment="1" applyProtection="1">
      <alignment horizontal="center" vertical="center" shrinkToFit="1"/>
      <protection locked="0"/>
    </xf>
    <xf numFmtId="3" fontId="42" fillId="35" borderId="18" xfId="0" applyNumberFormat="1" applyFont="1" applyFill="1" applyBorder="1" applyAlignment="1" applyProtection="1">
      <alignment horizontal="center" vertical="center" shrinkToFit="1"/>
      <protection locked="0"/>
    </xf>
    <xf numFmtId="3" fontId="42" fillId="35" borderId="7" xfId="0" applyNumberFormat="1" applyFont="1" applyFill="1" applyBorder="1" applyAlignment="1" applyProtection="1">
      <alignment horizontal="center" vertical="center" shrinkToFit="1"/>
      <protection locked="0"/>
    </xf>
    <xf numFmtId="3" fontId="42" fillId="35" borderId="44" xfId="0" applyNumberFormat="1" applyFont="1" applyFill="1" applyBorder="1" applyAlignment="1" applyProtection="1">
      <alignment horizontal="center" vertical="center" shrinkToFit="1"/>
      <protection locked="0"/>
    </xf>
    <xf numFmtId="0" fontId="55" fillId="0" borderId="30" xfId="0" applyFont="1" applyBorder="1" applyAlignment="1">
      <alignment horizontal="left" vertical="center" wrapText="1" indent="2"/>
    </xf>
    <xf numFmtId="0" fontId="55" fillId="0" borderId="23" xfId="0" applyFont="1" applyBorder="1" applyAlignment="1">
      <alignment horizontal="left" vertical="center" wrapText="1" indent="2"/>
    </xf>
    <xf numFmtId="0" fontId="55" fillId="0" borderId="21" xfId="0" applyFont="1" applyBorder="1" applyAlignment="1">
      <alignment horizontal="left" vertical="center" wrapText="1" indent="2"/>
    </xf>
    <xf numFmtId="0" fontId="55" fillId="0" borderId="44" xfId="0" applyFont="1" applyBorder="1" applyAlignment="1">
      <alignment horizontal="left" vertical="center" wrapText="1" indent="2"/>
    </xf>
    <xf numFmtId="0" fontId="28" fillId="0" borderId="7" xfId="0" applyFont="1" applyBorder="1" applyAlignment="1">
      <alignment horizontal="left" vertical="center" wrapText="1" indent="2"/>
    </xf>
    <xf numFmtId="0" fontId="28" fillId="0" borderId="21" xfId="0" applyFont="1" applyBorder="1" applyAlignment="1">
      <alignment horizontal="left" vertical="center" wrapText="1" indent="2"/>
    </xf>
    <xf numFmtId="0" fontId="28" fillId="0" borderId="11" xfId="0" applyFont="1" applyBorder="1" applyAlignment="1">
      <alignment horizontal="left" vertical="center" wrapText="1" indent="2"/>
    </xf>
    <xf numFmtId="0" fontId="55" fillId="0" borderId="0" xfId="0" applyFont="1" applyAlignment="1">
      <alignment horizontal="left" vertical="center" wrapText="1" indent="1"/>
    </xf>
    <xf numFmtId="0" fontId="55" fillId="0" borderId="33" xfId="0" applyFont="1" applyBorder="1" applyAlignment="1" applyProtection="1">
      <alignment horizontal="center" vertical="center" wrapText="1"/>
      <protection hidden="1"/>
    </xf>
    <xf numFmtId="0" fontId="55" fillId="0" borderId="11" xfId="0" applyFont="1" applyBorder="1" applyAlignment="1" applyProtection="1">
      <alignment horizontal="center" vertical="center" wrapText="1"/>
      <protection hidden="1"/>
    </xf>
    <xf numFmtId="0" fontId="55" fillId="0" borderId="44" xfId="0" applyFont="1" applyBorder="1" applyAlignment="1" applyProtection="1">
      <alignment horizontal="center" vertical="center" wrapText="1"/>
      <protection hidden="1"/>
    </xf>
    <xf numFmtId="0" fontId="42" fillId="0" borderId="21" xfId="0" applyFont="1" applyBorder="1" applyAlignment="1">
      <alignment horizontal="left" vertical="center" wrapText="1"/>
    </xf>
    <xf numFmtId="0" fontId="39" fillId="0" borderId="21" xfId="0" applyFont="1" applyBorder="1" applyAlignment="1">
      <alignment horizontal="center"/>
    </xf>
    <xf numFmtId="0" fontId="42" fillId="0" borderId="58" xfId="0" applyFont="1" applyBorder="1" applyAlignment="1">
      <alignment vertical="center" wrapText="1"/>
    </xf>
    <xf numFmtId="0" fontId="28" fillId="0" borderId="21" xfId="0" applyFont="1" applyBorder="1" applyAlignment="1">
      <alignment horizontal="left" vertical="center" indent="1"/>
    </xf>
    <xf numFmtId="0" fontId="28" fillId="0" borderId="44" xfId="0" applyFont="1" applyBorder="1" applyAlignment="1">
      <alignment horizontal="left" vertical="center" indent="1"/>
    </xf>
    <xf numFmtId="0" fontId="44" fillId="0" borderId="0" xfId="0" applyFont="1" applyAlignment="1">
      <alignment horizontal="left" vertical="center" indent="3"/>
    </xf>
    <xf numFmtId="0" fontId="44" fillId="0" borderId="0" xfId="0" applyFont="1" applyAlignment="1">
      <alignment vertical="center" wrapText="1"/>
    </xf>
    <xf numFmtId="0" fontId="40" fillId="35" borderId="23" xfId="0" applyFont="1" applyFill="1" applyBorder="1" applyAlignment="1" applyProtection="1">
      <alignment horizontal="left" vertical="center" wrapText="1" indent="1"/>
      <protection locked="0"/>
    </xf>
    <xf numFmtId="0" fontId="42" fillId="35" borderId="74" xfId="0" applyFont="1" applyFill="1" applyBorder="1" applyAlignment="1" applyProtection="1">
      <alignment horizontal="center" vertical="center" wrapText="1"/>
      <protection locked="0"/>
    </xf>
    <xf numFmtId="0" fontId="42" fillId="35" borderId="23" xfId="0" applyFont="1" applyFill="1" applyBorder="1" applyAlignment="1" applyProtection="1">
      <alignment horizontal="center" vertical="center" wrapText="1"/>
      <protection locked="0"/>
    </xf>
    <xf numFmtId="0" fontId="42" fillId="35" borderId="40" xfId="0" applyFont="1" applyFill="1" applyBorder="1" applyAlignment="1" applyProtection="1">
      <alignment horizontal="center" vertical="center" wrapText="1"/>
      <protection locked="0"/>
    </xf>
    <xf numFmtId="0" fontId="42" fillId="35" borderId="0" xfId="0" applyFont="1" applyFill="1" applyAlignment="1" applyProtection="1">
      <alignment horizontal="center" vertical="center" wrapText="1"/>
      <protection locked="0"/>
    </xf>
    <xf numFmtId="0" fontId="42" fillId="35" borderId="19" xfId="0" applyFont="1" applyFill="1" applyBorder="1" applyAlignment="1" applyProtection="1">
      <alignment horizontal="center" vertical="center" wrapText="1"/>
      <protection locked="0"/>
    </xf>
    <xf numFmtId="0" fontId="42" fillId="35" borderId="21" xfId="0" applyFont="1" applyFill="1" applyBorder="1" applyAlignment="1" applyProtection="1">
      <alignment horizontal="center" vertical="center" wrapText="1"/>
      <protection locked="0"/>
    </xf>
    <xf numFmtId="3" fontId="60" fillId="35" borderId="40" xfId="0" applyNumberFormat="1" applyFont="1" applyFill="1" applyBorder="1" applyAlignment="1" applyProtection="1">
      <alignment horizontal="center" vertical="center" wrapText="1"/>
      <protection locked="0"/>
    </xf>
    <xf numFmtId="3" fontId="60" fillId="35" borderId="62" xfId="0" applyNumberFormat="1" applyFont="1" applyFill="1" applyBorder="1" applyAlignment="1" applyProtection="1">
      <alignment horizontal="center" vertical="center" wrapText="1"/>
      <protection locked="0"/>
    </xf>
    <xf numFmtId="3" fontId="60" fillId="35" borderId="19" xfId="0" applyNumberFormat="1" applyFont="1" applyFill="1" applyBorder="1" applyAlignment="1" applyProtection="1">
      <alignment horizontal="center" vertical="center" wrapText="1"/>
      <protection locked="0"/>
    </xf>
    <xf numFmtId="3" fontId="60" fillId="35" borderId="58" xfId="0" applyNumberFormat="1" applyFont="1" applyFill="1" applyBorder="1" applyAlignment="1" applyProtection="1">
      <alignment horizontal="center" vertical="center" wrapText="1"/>
      <protection locked="0"/>
    </xf>
    <xf numFmtId="3" fontId="60" fillId="35" borderId="48" xfId="0" applyNumberFormat="1" applyFont="1" applyFill="1" applyBorder="1" applyAlignment="1" applyProtection="1">
      <alignment horizontal="center" vertical="center" wrapText="1"/>
      <protection locked="0"/>
    </xf>
    <xf numFmtId="3" fontId="60" fillId="35" borderId="71" xfId="0" applyNumberFormat="1" applyFont="1" applyFill="1" applyBorder="1" applyAlignment="1" applyProtection="1">
      <alignment horizontal="center" vertical="center" wrapText="1"/>
      <protection locked="0"/>
    </xf>
    <xf numFmtId="3" fontId="60" fillId="35" borderId="20" xfId="0" applyNumberFormat="1" applyFont="1" applyFill="1" applyBorder="1" applyAlignment="1" applyProtection="1">
      <alignment horizontal="center" vertical="center" wrapText="1"/>
      <protection locked="0"/>
    </xf>
    <xf numFmtId="3" fontId="60" fillId="35" borderId="75" xfId="0" applyNumberFormat="1" applyFont="1" applyFill="1" applyBorder="1" applyAlignment="1" applyProtection="1">
      <alignment horizontal="center" vertical="center" wrapText="1"/>
      <protection locked="0"/>
    </xf>
    <xf numFmtId="0" fontId="42" fillId="35" borderId="58" xfId="0" applyFont="1" applyFill="1" applyBorder="1" applyAlignment="1" applyProtection="1">
      <alignment horizontal="left" vertical="center" shrinkToFit="1"/>
      <protection locked="0"/>
    </xf>
    <xf numFmtId="0" fontId="42" fillId="35" borderId="80" xfId="0" applyFont="1" applyFill="1" applyBorder="1" applyAlignment="1" applyProtection="1">
      <alignment horizontal="center" vertical="center"/>
      <protection locked="0"/>
    </xf>
    <xf numFmtId="0" fontId="42" fillId="35" borderId="19" xfId="0" applyFont="1" applyFill="1" applyBorder="1" applyAlignment="1" applyProtection="1">
      <alignment horizontal="center" vertical="center"/>
      <protection locked="0"/>
    </xf>
    <xf numFmtId="0" fontId="42" fillId="35" borderId="21" xfId="0" applyFont="1" applyFill="1" applyBorder="1" applyAlignment="1" applyProtection="1">
      <alignment horizontal="center" vertical="center"/>
      <protection locked="0"/>
    </xf>
    <xf numFmtId="0" fontId="42" fillId="35" borderId="21" xfId="0" applyFont="1" applyFill="1" applyBorder="1" applyAlignment="1" applyProtection="1">
      <alignment horizontal="left" vertical="center" shrinkToFit="1"/>
      <protection locked="0"/>
    </xf>
    <xf numFmtId="0" fontId="42" fillId="35" borderId="44" xfId="0" applyFont="1" applyFill="1" applyBorder="1" applyAlignment="1" applyProtection="1">
      <alignment horizontal="left" vertical="center" shrinkToFit="1"/>
      <protection locked="0"/>
    </xf>
    <xf numFmtId="0" fontId="42" fillId="35" borderId="82" xfId="0" applyFont="1" applyFill="1" applyBorder="1" applyAlignment="1" applyProtection="1">
      <alignment horizontal="center" vertical="center"/>
      <protection locked="0"/>
    </xf>
    <xf numFmtId="0" fontId="42" fillId="35" borderId="48" xfId="0" applyFont="1" applyFill="1" applyBorder="1" applyAlignment="1" applyProtection="1">
      <alignment horizontal="center" vertical="center"/>
      <protection locked="0"/>
    </xf>
    <xf numFmtId="0" fontId="42" fillId="35" borderId="44" xfId="0" applyFont="1" applyFill="1" applyBorder="1" applyAlignment="1" applyProtection="1">
      <alignment horizontal="center" vertical="center"/>
      <protection locked="0"/>
    </xf>
    <xf numFmtId="0" fontId="42" fillId="35" borderId="118" xfId="0" applyFont="1" applyFill="1" applyBorder="1" applyAlignment="1" applyProtection="1">
      <alignment horizontal="center" vertical="center"/>
      <protection locked="0"/>
    </xf>
    <xf numFmtId="0" fontId="42" fillId="35" borderId="119" xfId="0" applyFont="1" applyFill="1" applyBorder="1" applyAlignment="1" applyProtection="1">
      <alignment horizontal="center" vertical="center"/>
      <protection locked="0"/>
    </xf>
    <xf numFmtId="0" fontId="42" fillId="35" borderId="28" xfId="0" applyFont="1" applyFill="1" applyBorder="1" applyAlignment="1" applyProtection="1">
      <alignment horizontal="center" vertical="center"/>
      <protection locked="0"/>
    </xf>
    <xf numFmtId="0" fontId="55" fillId="35" borderId="19" xfId="0" applyFont="1" applyFill="1" applyBorder="1" applyAlignment="1" applyProtection="1">
      <alignment horizontal="center" vertical="center"/>
      <protection locked="0"/>
    </xf>
    <xf numFmtId="0" fontId="55" fillId="35" borderId="101" xfId="0" applyFont="1" applyFill="1" applyBorder="1" applyAlignment="1" applyProtection="1">
      <alignment horizontal="center" vertical="center" wrapText="1"/>
      <protection locked="0"/>
    </xf>
    <xf numFmtId="0" fontId="55" fillId="35" borderId="132" xfId="0" applyFont="1" applyFill="1" applyBorder="1" applyAlignment="1" applyProtection="1">
      <alignment horizontal="center" vertical="center" wrapText="1"/>
      <protection locked="0"/>
    </xf>
    <xf numFmtId="0" fontId="55" fillId="35" borderId="119" xfId="0" applyFont="1" applyFill="1" applyBorder="1" applyAlignment="1" applyProtection="1">
      <alignment horizontal="center" vertical="center" wrapText="1"/>
      <protection locked="0"/>
    </xf>
    <xf numFmtId="0" fontId="55" fillId="35" borderId="27" xfId="0" applyFont="1" applyFill="1" applyBorder="1" applyAlignment="1" applyProtection="1">
      <alignment horizontal="center" vertical="center" wrapText="1"/>
      <protection locked="0"/>
    </xf>
    <xf numFmtId="0" fontId="55" fillId="35" borderId="19" xfId="0" applyFont="1" applyFill="1" applyBorder="1" applyAlignment="1" applyProtection="1">
      <alignment horizontal="center" vertical="center" wrapText="1"/>
      <protection locked="0"/>
    </xf>
    <xf numFmtId="0" fontId="55" fillId="35" borderId="20" xfId="0" applyFont="1" applyFill="1" applyBorder="1" applyAlignment="1" applyProtection="1">
      <alignment horizontal="center" vertical="center" wrapText="1"/>
      <protection locked="0"/>
    </xf>
    <xf numFmtId="0" fontId="55" fillId="35" borderId="41" xfId="0" applyFont="1" applyFill="1" applyBorder="1" applyAlignment="1" applyProtection="1">
      <alignment horizontal="center" vertical="center" wrapText="1"/>
      <protection locked="0"/>
    </xf>
    <xf numFmtId="0" fontId="55" fillId="35" borderId="113" xfId="0" applyFont="1" applyFill="1" applyBorder="1" applyAlignment="1" applyProtection="1">
      <alignment horizontal="center" vertical="center" wrapText="1"/>
      <protection locked="0"/>
    </xf>
    <xf numFmtId="3" fontId="42" fillId="35" borderId="80" xfId="0" applyNumberFormat="1" applyFont="1" applyFill="1" applyBorder="1" applyAlignment="1" applyProtection="1">
      <alignment horizontal="center" vertical="center" wrapText="1"/>
      <protection locked="0" hidden="1"/>
    </xf>
    <xf numFmtId="3" fontId="42" fillId="35" borderId="19" xfId="0" applyNumberFormat="1" applyFont="1" applyFill="1" applyBorder="1" applyAlignment="1" applyProtection="1">
      <alignment horizontal="center" vertical="center" wrapText="1"/>
      <protection locked="0" hidden="1"/>
    </xf>
    <xf numFmtId="3" fontId="42" fillId="35" borderId="20" xfId="0" applyNumberFormat="1" applyFont="1" applyFill="1" applyBorder="1" applyAlignment="1" applyProtection="1">
      <alignment horizontal="center" vertical="center" wrapText="1"/>
      <protection locked="0"/>
    </xf>
    <xf numFmtId="3" fontId="42" fillId="35" borderId="115" xfId="0" applyNumberFormat="1" applyFont="1" applyFill="1" applyBorder="1" applyAlignment="1" applyProtection="1">
      <alignment horizontal="center" vertical="center" wrapText="1"/>
      <protection locked="0" hidden="1"/>
    </xf>
    <xf numFmtId="3" fontId="42" fillId="35" borderId="108" xfId="0" applyNumberFormat="1" applyFont="1" applyFill="1" applyBorder="1" applyAlignment="1" applyProtection="1">
      <alignment horizontal="center" vertical="center" wrapText="1"/>
      <protection locked="0" hidden="1"/>
    </xf>
    <xf numFmtId="3" fontId="42" fillId="35" borderId="116" xfId="0" applyNumberFormat="1" applyFont="1" applyFill="1" applyBorder="1" applyAlignment="1" applyProtection="1">
      <alignment horizontal="center" vertical="center" wrapText="1"/>
      <protection locked="0"/>
    </xf>
    <xf numFmtId="3" fontId="42" fillId="35" borderId="91" xfId="0" applyNumberFormat="1" applyFont="1" applyFill="1" applyBorder="1" applyAlignment="1" applyProtection="1">
      <alignment horizontal="center" vertical="center" wrapText="1"/>
      <protection locked="0" hidden="1"/>
    </xf>
    <xf numFmtId="3" fontId="42" fillId="35" borderId="74" xfId="0" applyNumberFormat="1" applyFont="1" applyFill="1" applyBorder="1" applyAlignment="1" applyProtection="1">
      <alignment horizontal="center" vertical="center" wrapText="1"/>
      <protection locked="0" hidden="1"/>
    </xf>
    <xf numFmtId="3" fontId="42" fillId="35" borderId="22" xfId="0" applyNumberFormat="1" applyFont="1" applyFill="1" applyBorder="1" applyAlignment="1" applyProtection="1">
      <alignment horizontal="center" vertical="center" wrapText="1"/>
      <protection locked="0"/>
    </xf>
    <xf numFmtId="3" fontId="42" fillId="35" borderId="122" xfId="0" applyNumberFormat="1" applyFont="1" applyFill="1" applyBorder="1" applyAlignment="1" applyProtection="1">
      <alignment horizontal="center" vertical="center" wrapText="1"/>
      <protection locked="0" hidden="1"/>
    </xf>
    <xf numFmtId="3" fontId="42" fillId="35" borderId="123" xfId="0" applyNumberFormat="1" applyFont="1" applyFill="1" applyBorder="1" applyAlignment="1" applyProtection="1">
      <alignment horizontal="center" vertical="center" wrapText="1"/>
      <protection locked="0" hidden="1"/>
    </xf>
    <xf numFmtId="3" fontId="42" fillId="35" borderId="124" xfId="0" applyNumberFormat="1" applyFont="1" applyFill="1" applyBorder="1" applyAlignment="1" applyProtection="1">
      <alignment horizontal="center" vertical="center" wrapText="1"/>
      <protection locked="0"/>
    </xf>
    <xf numFmtId="3" fontId="42" fillId="35" borderId="82" xfId="0" applyNumberFormat="1" applyFont="1" applyFill="1" applyBorder="1" applyAlignment="1" applyProtection="1">
      <alignment horizontal="center" vertical="center" wrapText="1"/>
      <protection locked="0" hidden="1"/>
    </xf>
    <xf numFmtId="3" fontId="42" fillId="35" borderId="48" xfId="0" applyNumberFormat="1" applyFont="1" applyFill="1" applyBorder="1" applyAlignment="1" applyProtection="1">
      <alignment horizontal="center" vertical="center" wrapText="1"/>
      <protection locked="0" hidden="1"/>
    </xf>
    <xf numFmtId="3" fontId="42" fillId="35" borderId="75" xfId="0" applyNumberFormat="1" applyFont="1" applyFill="1" applyBorder="1" applyAlignment="1" applyProtection="1">
      <alignment horizontal="center" vertical="center" wrapText="1"/>
      <protection locked="0"/>
    </xf>
    <xf numFmtId="3" fontId="42" fillId="35" borderId="80" xfId="0" applyNumberFormat="1" applyFont="1" applyFill="1" applyBorder="1" applyAlignment="1" applyProtection="1">
      <alignment horizontal="center" vertical="center" wrapText="1"/>
      <protection locked="0"/>
    </xf>
    <xf numFmtId="3" fontId="42" fillId="35" borderId="19" xfId="0" applyNumberFormat="1" applyFont="1" applyFill="1" applyBorder="1" applyAlignment="1" applyProtection="1">
      <alignment horizontal="center" vertical="center" wrapText="1"/>
      <protection locked="0"/>
    </xf>
    <xf numFmtId="3" fontId="42" fillId="35" borderId="158" xfId="0" applyNumberFormat="1" applyFont="1" applyFill="1" applyBorder="1" applyAlignment="1" applyProtection="1">
      <alignment horizontal="center" vertical="center" wrapText="1"/>
      <protection locked="0"/>
    </xf>
    <xf numFmtId="3" fontId="42" fillId="35" borderId="77" xfId="0" applyNumberFormat="1" applyFont="1" applyFill="1" applyBorder="1" applyAlignment="1" applyProtection="1">
      <alignment horizontal="center" vertical="center" wrapText="1"/>
      <protection locked="0"/>
    </xf>
    <xf numFmtId="3" fontId="42" fillId="35" borderId="41" xfId="0" applyNumberFormat="1" applyFont="1" applyFill="1" applyBorder="1" applyAlignment="1" applyProtection="1">
      <alignment horizontal="center" vertical="center" wrapText="1"/>
      <protection locked="0"/>
    </xf>
    <xf numFmtId="3" fontId="42" fillId="35" borderId="113" xfId="0" applyNumberFormat="1" applyFont="1" applyFill="1" applyBorder="1" applyAlignment="1" applyProtection="1">
      <alignment horizontal="center" vertical="center" wrapText="1"/>
      <protection locked="0"/>
    </xf>
    <xf numFmtId="3" fontId="42" fillId="35" borderId="159" xfId="0" applyNumberFormat="1" applyFont="1" applyFill="1" applyBorder="1" applyAlignment="1" applyProtection="1">
      <alignment horizontal="center" vertical="center" wrapText="1"/>
      <protection locked="0"/>
    </xf>
    <xf numFmtId="0" fontId="28" fillId="35" borderId="19" xfId="0" applyFont="1" applyFill="1" applyBorder="1" applyAlignment="1" applyProtection="1">
      <alignment horizontal="center" vertical="center"/>
      <protection locked="0"/>
    </xf>
    <xf numFmtId="3" fontId="42" fillId="35" borderId="79" xfId="0" applyNumberFormat="1" applyFont="1" applyFill="1" applyBorder="1" applyAlignment="1" applyProtection="1">
      <alignment horizontal="center" vertical="center" wrapText="1"/>
      <protection locked="0"/>
    </xf>
    <xf numFmtId="3" fontId="42" fillId="35" borderId="131" xfId="0" applyNumberFormat="1" applyFont="1" applyFill="1" applyBorder="1" applyAlignment="1" applyProtection="1">
      <alignment horizontal="center" vertical="center" wrapText="1"/>
      <protection locked="0"/>
    </xf>
    <xf numFmtId="3" fontId="42" fillId="35" borderId="21" xfId="0" applyNumberFormat="1" applyFont="1" applyFill="1" applyBorder="1" applyAlignment="1" applyProtection="1">
      <alignment horizontal="center" vertical="center" wrapText="1"/>
      <protection locked="0"/>
    </xf>
    <xf numFmtId="3" fontId="42" fillId="35" borderId="44" xfId="0" applyNumberFormat="1" applyFont="1" applyFill="1" applyBorder="1" applyAlignment="1" applyProtection="1">
      <alignment horizontal="center" vertical="center" wrapText="1"/>
      <protection locked="0"/>
    </xf>
    <xf numFmtId="3" fontId="42" fillId="35" borderId="58" xfId="0" applyNumberFormat="1" applyFont="1" applyFill="1" applyBorder="1" applyAlignment="1" applyProtection="1">
      <alignment horizontal="center" vertical="center" wrapText="1"/>
      <protection locked="0"/>
    </xf>
    <xf numFmtId="3" fontId="42" fillId="35" borderId="108" xfId="0" applyNumberFormat="1" applyFont="1" applyFill="1" applyBorder="1" applyAlignment="1" applyProtection="1">
      <alignment horizontal="center" vertical="center" wrapText="1"/>
      <protection locked="0"/>
    </xf>
    <xf numFmtId="3" fontId="42" fillId="35" borderId="110" xfId="0" applyNumberFormat="1" applyFont="1" applyFill="1" applyBorder="1" applyAlignment="1" applyProtection="1">
      <alignment horizontal="center" vertical="center" wrapText="1"/>
      <protection locked="0"/>
    </xf>
    <xf numFmtId="3" fontId="42" fillId="35" borderId="105" xfId="0" applyNumberFormat="1" applyFont="1" applyFill="1" applyBorder="1" applyAlignment="1" applyProtection="1">
      <alignment horizontal="center" vertical="center" wrapText="1"/>
      <protection locked="0"/>
    </xf>
    <xf numFmtId="3" fontId="42" fillId="35" borderId="49" xfId="0" applyNumberFormat="1" applyFont="1" applyFill="1" applyBorder="1" applyAlignment="1" applyProtection="1">
      <alignment horizontal="center" vertical="center" shrinkToFit="1"/>
      <protection locked="0"/>
    </xf>
    <xf numFmtId="3" fontId="42" fillId="35" borderId="56" xfId="0" applyNumberFormat="1" applyFont="1" applyFill="1" applyBorder="1" applyAlignment="1" applyProtection="1">
      <alignment horizontal="center" vertical="center" shrinkToFit="1"/>
      <protection locked="0"/>
    </xf>
    <xf numFmtId="3" fontId="42" fillId="35" borderId="13" xfId="0" applyNumberFormat="1" applyFont="1" applyFill="1" applyBorder="1" applyAlignment="1" applyProtection="1">
      <alignment horizontal="center" vertical="center" shrinkToFit="1"/>
      <protection locked="0"/>
    </xf>
    <xf numFmtId="3" fontId="42" fillId="35" borderId="41" xfId="0" applyNumberFormat="1" applyFont="1" applyFill="1" applyBorder="1" applyAlignment="1" applyProtection="1">
      <alignment horizontal="center" vertical="center" shrinkToFit="1"/>
      <protection locked="0"/>
    </xf>
    <xf numFmtId="3" fontId="42" fillId="35" borderId="59" xfId="0" applyNumberFormat="1" applyFont="1" applyFill="1" applyBorder="1" applyAlignment="1" applyProtection="1">
      <alignment horizontal="center" vertical="center" shrinkToFit="1"/>
      <protection locked="0"/>
    </xf>
    <xf numFmtId="3" fontId="42" fillId="35" borderId="11" xfId="0" applyNumberFormat="1" applyFont="1" applyFill="1" applyBorder="1" applyAlignment="1" applyProtection="1">
      <alignment horizontal="center" vertical="center" shrinkToFit="1"/>
      <protection locked="0"/>
    </xf>
    <xf numFmtId="3" fontId="42" fillId="35" borderId="90" xfId="0" applyNumberFormat="1" applyFont="1" applyFill="1" applyBorder="1" applyAlignment="1" applyProtection="1">
      <alignment horizontal="center" vertical="center" shrinkToFit="1"/>
      <protection locked="0"/>
    </xf>
    <xf numFmtId="3" fontId="42" fillId="35" borderId="20" xfId="0" applyNumberFormat="1" applyFont="1" applyFill="1" applyBorder="1" applyAlignment="1" applyProtection="1">
      <alignment horizontal="center" vertical="center" shrinkToFit="1"/>
      <protection locked="0"/>
    </xf>
    <xf numFmtId="3" fontId="42" fillId="35" borderId="75" xfId="0" applyNumberFormat="1" applyFont="1" applyFill="1" applyBorder="1" applyAlignment="1" applyProtection="1">
      <alignment horizontal="center" vertical="center" shrinkToFit="1"/>
      <protection locked="0"/>
    </xf>
    <xf numFmtId="3" fontId="42" fillId="35" borderId="88" xfId="0" applyNumberFormat="1" applyFont="1" applyFill="1" applyBorder="1" applyAlignment="1" applyProtection="1">
      <alignment horizontal="center" vertical="center" shrinkToFit="1"/>
      <protection locked="0"/>
    </xf>
    <xf numFmtId="3" fontId="42" fillId="35" borderId="89" xfId="0" applyNumberFormat="1" applyFont="1" applyFill="1" applyBorder="1" applyAlignment="1" applyProtection="1">
      <alignment horizontal="center" vertical="center" shrinkToFit="1"/>
      <protection locked="0"/>
    </xf>
    <xf numFmtId="3" fontId="42" fillId="35" borderId="74" xfId="0" applyNumberFormat="1" applyFont="1" applyFill="1" applyBorder="1" applyAlignment="1" applyProtection="1">
      <alignment horizontal="center" vertical="center" shrinkToFit="1"/>
      <protection locked="0"/>
    </xf>
    <xf numFmtId="3" fontId="42" fillId="35" borderId="22" xfId="0" applyNumberFormat="1" applyFont="1" applyFill="1" applyBorder="1" applyAlignment="1" applyProtection="1">
      <alignment horizontal="center" vertical="center" shrinkToFit="1"/>
      <protection locked="0"/>
    </xf>
    <xf numFmtId="3" fontId="42" fillId="35" borderId="86" xfId="0" applyNumberFormat="1" applyFont="1" applyFill="1" applyBorder="1" applyAlignment="1" applyProtection="1">
      <alignment horizontal="center" vertical="center" shrinkToFit="1"/>
      <protection locked="0"/>
    </xf>
    <xf numFmtId="3" fontId="42" fillId="35" borderId="87" xfId="0" applyNumberFormat="1" applyFont="1" applyFill="1" applyBorder="1" applyAlignment="1" applyProtection="1">
      <alignment horizontal="center" vertical="center" shrinkToFit="1"/>
      <protection locked="0"/>
    </xf>
    <xf numFmtId="0" fontId="40" fillId="0" borderId="13" xfId="0" applyFont="1" applyBorder="1" applyAlignment="1" applyProtection="1">
      <alignment horizontal="justify"/>
      <protection hidden="1"/>
    </xf>
    <xf numFmtId="0" fontId="28" fillId="0" borderId="13" xfId="0" applyFont="1" applyBorder="1" applyProtection="1">
      <protection hidden="1"/>
    </xf>
    <xf numFmtId="0" fontId="57" fillId="0" borderId="13" xfId="0" applyFont="1" applyBorder="1" applyAlignment="1" applyProtection="1">
      <alignment horizontal="left"/>
      <protection hidden="1"/>
    </xf>
    <xf numFmtId="0" fontId="55" fillId="0" borderId="33" xfId="0" applyFont="1" applyBorder="1" applyAlignment="1">
      <alignment horizontal="left" vertical="center" wrapText="1" indent="1"/>
    </xf>
    <xf numFmtId="0" fontId="0" fillId="0" borderId="0" xfId="0" applyAlignment="1">
      <alignment horizontal="left"/>
    </xf>
    <xf numFmtId="0" fontId="55" fillId="0" borderId="11" xfId="0" applyFont="1" applyBorder="1" applyAlignment="1">
      <alignment horizontal="left" vertical="center" wrapText="1" indent="1"/>
    </xf>
    <xf numFmtId="0" fontId="83" fillId="0" borderId="11" xfId="0" applyFont="1" applyBorder="1" applyAlignment="1" applyProtection="1">
      <alignment vertic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3" fontId="42" fillId="0" borderId="74" xfId="0" applyNumberFormat="1" applyFont="1" applyBorder="1" applyAlignment="1" applyProtection="1">
      <alignment horizontal="center" vertical="center" wrapText="1"/>
      <protection hidden="1"/>
    </xf>
    <xf numFmtId="3" fontId="42" fillId="0" borderId="23" xfId="0" applyNumberFormat="1" applyFont="1" applyBorder="1" applyAlignment="1" applyProtection="1">
      <alignment horizontal="center" vertical="center" wrapText="1"/>
      <protection hidden="1"/>
    </xf>
    <xf numFmtId="3" fontId="42" fillId="0" borderId="83" xfId="0" applyNumberFormat="1" applyFont="1" applyBorder="1" applyAlignment="1" applyProtection="1">
      <alignment horizontal="center" vertical="center" wrapText="1"/>
      <protection hidden="1"/>
    </xf>
    <xf numFmtId="3" fontId="42" fillId="35" borderId="74" xfId="0" applyNumberFormat="1" applyFont="1" applyFill="1" applyBorder="1" applyAlignment="1" applyProtection="1">
      <alignment horizontal="center" vertical="center" wrapText="1"/>
      <protection locked="0"/>
    </xf>
    <xf numFmtId="3" fontId="42" fillId="35" borderId="84" xfId="0" applyNumberFormat="1" applyFont="1" applyFill="1" applyBorder="1" applyAlignment="1" applyProtection="1">
      <alignment horizontal="center" vertical="center" wrapText="1"/>
      <protection locked="0"/>
    </xf>
    <xf numFmtId="3" fontId="42" fillId="35" borderId="23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13" xfId="0" applyFont="1" applyBorder="1"/>
    <xf numFmtId="0" fontId="57" fillId="0" borderId="13" xfId="0" applyFont="1" applyBorder="1" applyAlignment="1">
      <alignment horizontal="left"/>
    </xf>
    <xf numFmtId="0" fontId="36" fillId="0" borderId="23" xfId="0" applyFont="1" applyBorder="1" applyAlignment="1">
      <alignment horizontal="left" vertical="center" wrapText="1" indent="3"/>
    </xf>
    <xf numFmtId="0" fontId="37" fillId="0" borderId="161" xfId="0" applyFont="1" applyBorder="1" applyAlignment="1">
      <alignment horizontal="left" vertical="center"/>
    </xf>
    <xf numFmtId="0" fontId="83" fillId="0" borderId="0" xfId="0" applyFont="1" applyAlignment="1" applyProtection="1">
      <alignment vertical="center"/>
      <protection hidden="1"/>
    </xf>
    <xf numFmtId="0" fontId="31" fillId="0" borderId="133" xfId="0" applyFont="1" applyBorder="1" applyAlignment="1">
      <alignment horizontal="center" vertical="center"/>
    </xf>
    <xf numFmtId="0" fontId="31" fillId="0" borderId="128" xfId="0" applyFont="1" applyBorder="1" applyAlignment="1">
      <alignment horizontal="center" vertical="center"/>
    </xf>
    <xf numFmtId="0" fontId="31" fillId="0" borderId="144" xfId="0" applyFont="1" applyBorder="1" applyAlignment="1">
      <alignment horizontal="center" vertical="center"/>
    </xf>
    <xf numFmtId="0" fontId="50" fillId="0" borderId="152" xfId="0" applyFont="1" applyBorder="1" applyAlignment="1">
      <alignment horizontal="center" vertical="center"/>
    </xf>
    <xf numFmtId="0" fontId="50" fillId="0" borderId="153" xfId="0" applyFont="1" applyBorder="1" applyAlignment="1">
      <alignment horizontal="center" vertical="center"/>
    </xf>
    <xf numFmtId="0" fontId="50" fillId="0" borderId="154" xfId="0" applyFont="1" applyBorder="1" applyAlignment="1">
      <alignment horizontal="center" vertical="center"/>
    </xf>
    <xf numFmtId="0" fontId="37" fillId="0" borderId="6" xfId="0" applyFont="1" applyBorder="1" applyAlignment="1" applyProtection="1">
      <alignment horizontal="left" vertical="center" wrapText="1" indent="2"/>
      <protection hidden="1"/>
    </xf>
    <xf numFmtId="0" fontId="31" fillId="0" borderId="17" xfId="0" applyFont="1" applyBorder="1" applyAlignment="1">
      <alignment horizontal="left" vertical="center" wrapText="1"/>
    </xf>
    <xf numFmtId="0" fontId="87" fillId="0" borderId="0" xfId="0" applyFont="1"/>
    <xf numFmtId="0" fontId="55" fillId="0" borderId="118" xfId="0" applyFont="1" applyBorder="1" applyAlignment="1" applyProtection="1">
      <alignment horizontal="center" vertical="center" wrapText="1"/>
      <protection hidden="1"/>
    </xf>
    <xf numFmtId="0" fontId="55" fillId="0" borderId="77" xfId="0" applyFont="1" applyBorder="1" applyAlignment="1" applyProtection="1">
      <alignment horizontal="center" vertical="center" wrapText="1"/>
      <protection hidden="1"/>
    </xf>
    <xf numFmtId="0" fontId="42" fillId="0" borderId="0" xfId="0" applyFont="1" applyAlignment="1" applyProtection="1">
      <alignment horizontal="left" wrapText="1"/>
      <protection hidden="1"/>
    </xf>
    <xf numFmtId="0" fontId="44" fillId="0" borderId="0" xfId="0" applyFont="1" applyAlignment="1" applyProtection="1">
      <alignment horizontal="left" indent="2"/>
      <protection hidden="1"/>
    </xf>
    <xf numFmtId="0" fontId="44" fillId="0" borderId="0" xfId="0" applyFont="1" applyAlignment="1" applyProtection="1">
      <alignment wrapText="1"/>
      <protection hidden="1"/>
    </xf>
    <xf numFmtId="0" fontId="43" fillId="0" borderId="0" xfId="0" applyFont="1" applyProtection="1">
      <protection hidden="1"/>
    </xf>
    <xf numFmtId="0" fontId="44" fillId="0" borderId="0" xfId="0" applyFont="1" applyAlignment="1" applyProtection="1">
      <alignment horizontal="center" wrapText="1"/>
      <protection hidden="1"/>
    </xf>
    <xf numFmtId="0" fontId="44" fillId="0" borderId="0" xfId="0" applyFont="1" applyAlignment="1" applyProtection="1">
      <alignment horizontal="left" wrapText="1" indent="2"/>
      <protection hidden="1"/>
    </xf>
    <xf numFmtId="0" fontId="72" fillId="0" borderId="0" xfId="0" applyFont="1" applyAlignment="1" applyProtection="1">
      <alignment horizontal="center" vertical="center" wrapText="1"/>
      <protection hidden="1"/>
    </xf>
    <xf numFmtId="0" fontId="66" fillId="0" borderId="0" xfId="0" applyFont="1" applyAlignment="1" applyProtection="1">
      <alignment horizontal="left" indent="2"/>
      <protection hidden="1"/>
    </xf>
    <xf numFmtId="0" fontId="66" fillId="0" borderId="0" xfId="0" applyFont="1" applyAlignment="1" applyProtection="1">
      <alignment horizontal="center" vertical="center"/>
      <protection hidden="1"/>
    </xf>
    <xf numFmtId="0" fontId="55" fillId="0" borderId="0" xfId="0" applyFont="1" applyAlignment="1" applyProtection="1">
      <alignment vertical="center" wrapText="1"/>
      <protection hidden="1"/>
    </xf>
    <xf numFmtId="16" fontId="39" fillId="0" borderId="0" xfId="0" applyNumberFormat="1" applyFont="1" applyAlignment="1" applyProtection="1">
      <alignment horizontal="center" vertical="center"/>
      <protection hidden="1"/>
    </xf>
    <xf numFmtId="0" fontId="66" fillId="0" borderId="0" xfId="0" applyFont="1" applyAlignment="1" applyProtection="1">
      <alignment horizontal="left" vertical="center" wrapText="1" indent="4"/>
      <protection hidden="1"/>
    </xf>
    <xf numFmtId="0" fontId="42" fillId="0" borderId="0" xfId="0" applyFont="1" applyAlignment="1" applyProtection="1">
      <alignment horizontal="center" vertical="center"/>
      <protection locked="0" hidden="1"/>
    </xf>
    <xf numFmtId="0" fontId="52" fillId="0" borderId="0" xfId="0" applyFont="1" applyAlignment="1" applyProtection="1">
      <alignment vertical="center"/>
      <protection hidden="1"/>
    </xf>
    <xf numFmtId="0" fontId="55" fillId="0" borderId="0" xfId="0" applyFont="1" applyAlignment="1" applyProtection="1">
      <alignment vertical="center"/>
      <protection hidden="1"/>
    </xf>
    <xf numFmtId="0" fontId="28" fillId="0" borderId="0" xfId="0" applyFont="1" applyAlignment="1" applyProtection="1">
      <alignment vertical="center"/>
      <protection hidden="1"/>
    </xf>
    <xf numFmtId="0" fontId="55" fillId="0" borderId="0" xfId="0" applyFont="1" applyAlignment="1" applyProtection="1">
      <alignment horizontal="left" vertical="center" wrapText="1"/>
      <protection hidden="1"/>
    </xf>
    <xf numFmtId="0" fontId="69" fillId="0" borderId="0" xfId="0" applyFont="1" applyAlignment="1" applyProtection="1">
      <alignment horizontal="center" vertical="center"/>
      <protection hidden="1"/>
    </xf>
    <xf numFmtId="0" fontId="42" fillId="0" borderId="28" xfId="0" applyFont="1" applyBorder="1" applyAlignment="1" applyProtection="1">
      <alignment horizontal="center" vertical="center"/>
      <protection hidden="1"/>
    </xf>
    <xf numFmtId="0" fontId="66" fillId="0" borderId="0" xfId="0" applyFont="1" applyAlignment="1" applyProtection="1">
      <alignment horizontal="left" vertical="center"/>
      <protection hidden="1"/>
    </xf>
    <xf numFmtId="0" fontId="69" fillId="0" borderId="0" xfId="0" applyFont="1" applyAlignment="1" applyProtection="1">
      <alignment horizontal="center"/>
      <protection hidden="1"/>
    </xf>
    <xf numFmtId="0" fontId="42" fillId="0" borderId="19" xfId="0" applyFont="1" applyBorder="1" applyAlignment="1" applyProtection="1">
      <alignment horizontal="center" vertical="center"/>
      <protection hidden="1"/>
    </xf>
    <xf numFmtId="0" fontId="39" fillId="0" borderId="0" xfId="0" applyFont="1" applyAlignment="1" applyProtection="1">
      <alignment horizontal="center"/>
      <protection hidden="1"/>
    </xf>
    <xf numFmtId="0" fontId="69" fillId="0" borderId="0" xfId="0" applyFont="1" applyAlignment="1" applyProtection="1">
      <alignment horizontal="right" indent="1"/>
      <protection hidden="1"/>
    </xf>
    <xf numFmtId="0" fontId="27" fillId="0" borderId="0" xfId="0" applyFont="1" applyAlignment="1" applyProtection="1">
      <alignment horizont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center" vertical="center" wrapText="1"/>
      <protection hidden="1"/>
    </xf>
    <xf numFmtId="0" fontId="30" fillId="0" borderId="28" xfId="0" applyFont="1" applyBorder="1" applyAlignment="1" applyProtection="1">
      <alignment horizontal="center" vertical="center" wrapText="1"/>
      <protection hidden="1"/>
    </xf>
    <xf numFmtId="0" fontId="82" fillId="34" borderId="74" xfId="0" applyFont="1" applyFill="1" applyBorder="1" applyAlignment="1" applyProtection="1">
      <alignment horizontal="center" vertical="center" wrapText="1" shrinkToFit="1"/>
      <protection hidden="1"/>
    </xf>
    <xf numFmtId="0" fontId="82" fillId="34" borderId="119" xfId="0" applyFont="1" applyFill="1" applyBorder="1" applyAlignment="1" applyProtection="1">
      <alignment horizontal="center" vertical="center" wrapText="1" shrinkToFit="1"/>
      <protection hidden="1"/>
    </xf>
    <xf numFmtId="0" fontId="41" fillId="0" borderId="22" xfId="0" applyFont="1" applyBorder="1" applyAlignment="1" applyProtection="1">
      <alignment horizontal="left" vertical="center" wrapText="1"/>
      <protection hidden="1"/>
    </xf>
    <xf numFmtId="0" fontId="41" fillId="0" borderId="23" xfId="0" applyFont="1" applyBorder="1" applyAlignment="1" applyProtection="1">
      <alignment horizontal="left" vertical="center" wrapText="1"/>
      <protection hidden="1"/>
    </xf>
    <xf numFmtId="0" fontId="41" fillId="0" borderId="24" xfId="0" applyFont="1" applyBorder="1" applyAlignment="1" applyProtection="1">
      <alignment horizontal="left" vertical="center" wrapText="1"/>
      <protection hidden="1"/>
    </xf>
    <xf numFmtId="0" fontId="41" fillId="0" borderId="25" xfId="0" applyFont="1" applyBorder="1" applyAlignment="1" applyProtection="1">
      <alignment horizontal="left" vertical="center" wrapText="1"/>
      <protection hidden="1"/>
    </xf>
    <xf numFmtId="0" fontId="41" fillId="0" borderId="0" xfId="0" applyFont="1" applyAlignment="1" applyProtection="1">
      <alignment horizontal="left" vertical="center" wrapText="1"/>
      <protection hidden="1"/>
    </xf>
    <xf numFmtId="0" fontId="41" fillId="0" borderId="26" xfId="0" applyFont="1" applyBorder="1" applyAlignment="1" applyProtection="1">
      <alignment horizontal="left" vertical="center" wrapText="1"/>
      <protection hidden="1"/>
    </xf>
    <xf numFmtId="0" fontId="41" fillId="0" borderId="27" xfId="0" applyFont="1" applyBorder="1" applyAlignment="1" applyProtection="1">
      <alignment horizontal="left" vertical="center" wrapText="1"/>
      <protection hidden="1"/>
    </xf>
    <xf numFmtId="0" fontId="41" fillId="0" borderId="28" xfId="0" applyFont="1" applyBorder="1" applyAlignment="1" applyProtection="1">
      <alignment horizontal="left" vertical="center" wrapText="1"/>
      <protection hidden="1"/>
    </xf>
    <xf numFmtId="0" fontId="41" fillId="0" borderId="29" xfId="0" applyFont="1" applyBorder="1" applyAlignment="1" applyProtection="1">
      <alignment horizontal="left" vertical="center" wrapText="1"/>
      <protection hidden="1"/>
    </xf>
    <xf numFmtId="0" fontId="59" fillId="0" borderId="0" xfId="0" applyFont="1" applyAlignment="1" applyProtection="1">
      <alignment horizontal="center" vertical="center" wrapText="1"/>
      <protection hidden="1"/>
    </xf>
    <xf numFmtId="0" fontId="28" fillId="35" borderId="22" xfId="0" applyFont="1" applyFill="1" applyBorder="1" applyAlignment="1" applyProtection="1">
      <alignment horizontal="left" vertical="top" wrapText="1"/>
      <protection locked="0"/>
    </xf>
    <xf numFmtId="0" fontId="28" fillId="35" borderId="23" xfId="0" applyFont="1" applyFill="1" applyBorder="1" applyAlignment="1" applyProtection="1">
      <alignment horizontal="left" vertical="top" wrapText="1"/>
      <protection locked="0"/>
    </xf>
    <xf numFmtId="0" fontId="28" fillId="35" borderId="24" xfId="0" applyFont="1" applyFill="1" applyBorder="1" applyAlignment="1" applyProtection="1">
      <alignment horizontal="left" vertical="top" wrapText="1"/>
      <protection locked="0"/>
    </xf>
    <xf numFmtId="0" fontId="28" fillId="35" borderId="25" xfId="0" applyFont="1" applyFill="1" applyBorder="1" applyAlignment="1" applyProtection="1">
      <alignment horizontal="left" vertical="top" wrapText="1"/>
      <protection locked="0"/>
    </xf>
    <xf numFmtId="0" fontId="28" fillId="35" borderId="0" xfId="0" applyFont="1" applyFill="1" applyAlignment="1" applyProtection="1">
      <alignment horizontal="left" vertical="top" wrapText="1"/>
      <protection locked="0"/>
    </xf>
    <xf numFmtId="0" fontId="28" fillId="35" borderId="26" xfId="0" applyFont="1" applyFill="1" applyBorder="1" applyAlignment="1" applyProtection="1">
      <alignment horizontal="left" vertical="top" wrapText="1"/>
      <protection locked="0"/>
    </xf>
    <xf numFmtId="0" fontId="28" fillId="35" borderId="27" xfId="0" applyFont="1" applyFill="1" applyBorder="1" applyAlignment="1" applyProtection="1">
      <alignment horizontal="left" vertical="top" wrapText="1"/>
      <protection locked="0"/>
    </xf>
    <xf numFmtId="0" fontId="28" fillId="35" borderId="28" xfId="0" applyFont="1" applyFill="1" applyBorder="1" applyAlignment="1" applyProtection="1">
      <alignment horizontal="left" vertical="top" wrapText="1"/>
      <protection locked="0"/>
    </xf>
    <xf numFmtId="0" fontId="28" fillId="35" borderId="29" xfId="0" applyFont="1" applyFill="1" applyBorder="1" applyAlignment="1" applyProtection="1">
      <alignment horizontal="left" vertical="top" wrapText="1"/>
      <protection locked="0"/>
    </xf>
    <xf numFmtId="0" fontId="31" fillId="0" borderId="51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5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left" vertical="center" wrapText="1" indent="1"/>
    </xf>
    <xf numFmtId="0" fontId="31" fillId="0" borderId="3" xfId="0" applyFont="1" applyBorder="1" applyAlignment="1">
      <alignment horizontal="left" vertical="center" wrapText="1" indent="1"/>
    </xf>
    <xf numFmtId="0" fontId="31" fillId="0" borderId="4" xfId="0" applyFont="1" applyBorder="1" applyAlignment="1">
      <alignment horizontal="center" vertical="center" wrapText="1"/>
    </xf>
    <xf numFmtId="0" fontId="84" fillId="0" borderId="13" xfId="0" applyFont="1" applyBorder="1" applyAlignment="1" applyProtection="1">
      <alignment horizontal="center" vertical="center" wrapText="1"/>
      <protection hidden="1"/>
    </xf>
    <xf numFmtId="0" fontId="84" fillId="0" borderId="0" xfId="0" applyFont="1" applyAlignment="1" applyProtection="1">
      <alignment horizontal="center" vertical="center" wrapText="1"/>
      <protection hidden="1"/>
    </xf>
    <xf numFmtId="3" fontId="42" fillId="0" borderId="83" xfId="0" applyNumberFormat="1" applyFont="1" applyBorder="1" applyAlignment="1" applyProtection="1">
      <alignment horizontal="center" vertical="center" shrinkToFit="1"/>
      <protection hidden="1"/>
    </xf>
    <xf numFmtId="3" fontId="42" fillId="0" borderId="23" xfId="0" applyNumberFormat="1" applyFont="1" applyBorder="1" applyAlignment="1" applyProtection="1">
      <alignment horizontal="center" vertical="center" shrinkToFit="1"/>
      <protection hidden="1"/>
    </xf>
    <xf numFmtId="3" fontId="42" fillId="0" borderId="55" xfId="0" applyNumberFormat="1" applyFont="1" applyBorder="1" applyAlignment="1" applyProtection="1">
      <alignment horizontal="center" vertical="center" shrinkToFit="1"/>
      <protection hidden="1"/>
    </xf>
    <xf numFmtId="3" fontId="42" fillId="0" borderId="0" xfId="0" applyNumberFormat="1" applyFont="1" applyAlignment="1" applyProtection="1">
      <alignment horizontal="center" vertical="center" shrinkToFit="1"/>
      <protection hidden="1"/>
    </xf>
    <xf numFmtId="3" fontId="42" fillId="0" borderId="84" xfId="0" applyNumberFormat="1" applyFont="1" applyBorder="1" applyAlignment="1" applyProtection="1">
      <alignment horizontal="center" vertical="center" shrinkToFit="1"/>
      <protection hidden="1"/>
    </xf>
    <xf numFmtId="3" fontId="42" fillId="0" borderId="101" xfId="0" applyNumberFormat="1" applyFont="1" applyBorder="1" applyAlignment="1" applyProtection="1">
      <alignment horizontal="center" vertical="center" shrinkToFit="1"/>
      <protection hidden="1"/>
    </xf>
    <xf numFmtId="3" fontId="42" fillId="0" borderId="28" xfId="0" applyNumberFormat="1" applyFont="1" applyBorder="1" applyAlignment="1" applyProtection="1">
      <alignment horizontal="center" vertical="center" shrinkToFit="1"/>
      <protection hidden="1"/>
    </xf>
    <xf numFmtId="3" fontId="42" fillId="0" borderId="102" xfId="0" applyNumberFormat="1" applyFont="1" applyBorder="1" applyAlignment="1" applyProtection="1">
      <alignment horizontal="center" vertical="center" shrinkToFit="1"/>
      <protection hidden="1"/>
    </xf>
    <xf numFmtId="0" fontId="55" fillId="35" borderId="22" xfId="0" applyFont="1" applyFill="1" applyBorder="1" applyAlignment="1" applyProtection="1">
      <alignment horizontal="left" vertical="top" wrapText="1" shrinkToFit="1"/>
      <protection locked="0"/>
    </xf>
    <xf numFmtId="0" fontId="55" fillId="35" borderId="23" xfId="0" applyFont="1" applyFill="1" applyBorder="1" applyAlignment="1" applyProtection="1">
      <alignment horizontal="left" vertical="top" wrapText="1" shrinkToFit="1"/>
      <protection locked="0"/>
    </xf>
    <xf numFmtId="0" fontId="55" fillId="35" borderId="24" xfId="0" applyFont="1" applyFill="1" applyBorder="1" applyAlignment="1" applyProtection="1">
      <alignment horizontal="left" vertical="top" wrapText="1" shrinkToFit="1"/>
      <protection locked="0"/>
    </xf>
    <xf numFmtId="0" fontId="55" fillId="35" borderId="25" xfId="0" applyFont="1" applyFill="1" applyBorder="1" applyAlignment="1" applyProtection="1">
      <alignment horizontal="left" vertical="top" wrapText="1" shrinkToFit="1"/>
      <protection locked="0"/>
    </xf>
    <xf numFmtId="0" fontId="55" fillId="35" borderId="0" xfId="0" applyFont="1" applyFill="1" applyAlignment="1" applyProtection="1">
      <alignment horizontal="left" vertical="top" wrapText="1" shrinkToFit="1"/>
      <protection locked="0"/>
    </xf>
    <xf numFmtId="0" fontId="55" fillId="35" borderId="26" xfId="0" applyFont="1" applyFill="1" applyBorder="1" applyAlignment="1" applyProtection="1">
      <alignment horizontal="left" vertical="top" wrapText="1" shrinkToFit="1"/>
      <protection locked="0"/>
    </xf>
    <xf numFmtId="0" fontId="55" fillId="35" borderId="27" xfId="0" applyFont="1" applyFill="1" applyBorder="1" applyAlignment="1" applyProtection="1">
      <alignment horizontal="left" vertical="top" wrapText="1" shrinkToFit="1"/>
      <protection locked="0"/>
    </xf>
    <xf numFmtId="0" fontId="55" fillId="35" borderId="28" xfId="0" applyFont="1" applyFill="1" applyBorder="1" applyAlignment="1" applyProtection="1">
      <alignment horizontal="left" vertical="top" wrapText="1" shrinkToFit="1"/>
      <protection locked="0"/>
    </xf>
    <xf numFmtId="0" fontId="55" fillId="35" borderId="29" xfId="0" applyFont="1" applyFill="1" applyBorder="1" applyAlignment="1" applyProtection="1">
      <alignment horizontal="left" vertical="top" wrapText="1" shrinkToFit="1"/>
      <protection locked="0"/>
    </xf>
    <xf numFmtId="3" fontId="42" fillId="0" borderId="57" xfId="0" applyNumberFormat="1" applyFont="1" applyBorder="1" applyAlignment="1" applyProtection="1">
      <alignment horizontal="center" vertical="center" shrinkToFit="1"/>
      <protection hidden="1"/>
    </xf>
    <xf numFmtId="3" fontId="42" fillId="0" borderId="21" xfId="0" applyNumberFormat="1" applyFont="1" applyBorder="1" applyAlignment="1" applyProtection="1">
      <alignment horizontal="center" vertical="center" shrinkToFit="1"/>
      <protection hidden="1"/>
    </xf>
    <xf numFmtId="3" fontId="42" fillId="0" borderId="58" xfId="0" applyNumberFormat="1" applyFont="1" applyBorder="1" applyAlignment="1" applyProtection="1">
      <alignment horizontal="center" vertical="center" shrinkToFit="1"/>
      <protection hidden="1"/>
    </xf>
    <xf numFmtId="0" fontId="31" fillId="0" borderId="13" xfId="0" applyFont="1" applyBorder="1" applyAlignment="1">
      <alignment horizontal="left" vertical="center" wrapText="1" indent="1"/>
    </xf>
    <xf numFmtId="0" fontId="31" fillId="0" borderId="11" xfId="0" applyFont="1" applyBorder="1" applyAlignment="1">
      <alignment horizontal="left" vertical="center" wrapText="1" indent="1"/>
    </xf>
    <xf numFmtId="0" fontId="31" fillId="0" borderId="0" xfId="0" applyFont="1" applyAlignment="1">
      <alignment horizontal="left" vertical="center" wrapText="1" indent="1"/>
    </xf>
    <xf numFmtId="0" fontId="31" fillId="0" borderId="73" xfId="0" applyFont="1" applyBorder="1" applyAlignment="1">
      <alignment horizontal="center" vertical="center" wrapText="1"/>
    </xf>
    <xf numFmtId="0" fontId="31" fillId="0" borderId="61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left" vertical="center" wrapText="1" indent="1"/>
    </xf>
    <xf numFmtId="0" fontId="37" fillId="0" borderId="11" xfId="0" applyFont="1" applyBorder="1" applyAlignment="1">
      <alignment horizontal="left" vertical="center" wrapText="1" indent="1"/>
    </xf>
    <xf numFmtId="0" fontId="57" fillId="0" borderId="0" xfId="0" applyFont="1" applyAlignment="1" applyProtection="1">
      <alignment horizontal="center" vertical="center" wrapText="1"/>
      <protection hidden="1"/>
    </xf>
    <xf numFmtId="0" fontId="55" fillId="35" borderId="22" xfId="0" applyFont="1" applyFill="1" applyBorder="1" applyAlignment="1" applyProtection="1">
      <alignment horizontal="left" vertical="top" wrapText="1"/>
      <protection locked="0"/>
    </xf>
    <xf numFmtId="0" fontId="55" fillId="35" borderId="23" xfId="0" applyFont="1" applyFill="1" applyBorder="1" applyAlignment="1" applyProtection="1">
      <alignment horizontal="left" vertical="top" wrapText="1"/>
      <protection locked="0"/>
    </xf>
    <xf numFmtId="0" fontId="55" fillId="35" borderId="24" xfId="0" applyFont="1" applyFill="1" applyBorder="1" applyAlignment="1" applyProtection="1">
      <alignment horizontal="left" vertical="top" wrapText="1"/>
      <protection locked="0"/>
    </xf>
    <xf numFmtId="0" fontId="55" fillId="35" borderId="25" xfId="0" applyFont="1" applyFill="1" applyBorder="1" applyAlignment="1" applyProtection="1">
      <alignment horizontal="left" vertical="top" wrapText="1"/>
      <protection locked="0"/>
    </xf>
    <xf numFmtId="0" fontId="55" fillId="35" borderId="0" xfId="0" applyFont="1" applyFill="1" applyAlignment="1" applyProtection="1">
      <alignment horizontal="left" vertical="top" wrapText="1"/>
      <protection locked="0"/>
    </xf>
    <xf numFmtId="0" fontId="55" fillId="35" borderId="26" xfId="0" applyFont="1" applyFill="1" applyBorder="1" applyAlignment="1" applyProtection="1">
      <alignment horizontal="left" vertical="top" wrapText="1"/>
      <protection locked="0"/>
    </xf>
    <xf numFmtId="0" fontId="55" fillId="35" borderId="27" xfId="0" applyFont="1" applyFill="1" applyBorder="1" applyAlignment="1" applyProtection="1">
      <alignment horizontal="left" vertical="top" wrapText="1"/>
      <protection locked="0"/>
    </xf>
    <xf numFmtId="0" fontId="55" fillId="35" borderId="28" xfId="0" applyFont="1" applyFill="1" applyBorder="1" applyAlignment="1" applyProtection="1">
      <alignment horizontal="left" vertical="top" wrapText="1"/>
      <protection locked="0"/>
    </xf>
    <xf numFmtId="0" fontId="55" fillId="35" borderId="29" xfId="0" applyFont="1" applyFill="1" applyBorder="1" applyAlignment="1" applyProtection="1">
      <alignment horizontal="left" vertical="top" wrapText="1"/>
      <protection locked="0"/>
    </xf>
    <xf numFmtId="0" fontId="41" fillId="0" borderId="0" xfId="0" applyFont="1" applyAlignment="1" applyProtection="1">
      <alignment horizontal="left" vertical="top" wrapText="1" indent="1"/>
      <protection hidden="1"/>
    </xf>
    <xf numFmtId="0" fontId="37" fillId="0" borderId="2" xfId="0" applyFont="1" applyBorder="1" applyAlignment="1" applyProtection="1">
      <alignment horizontal="left" vertical="center" wrapText="1" indent="1"/>
      <protection hidden="1"/>
    </xf>
    <xf numFmtId="0" fontId="37" fillId="0" borderId="3" xfId="0" applyFont="1" applyBorder="1" applyAlignment="1" applyProtection="1">
      <alignment horizontal="left" vertical="center" wrapText="1" indent="1"/>
      <protection hidden="1"/>
    </xf>
    <xf numFmtId="0" fontId="37" fillId="0" borderId="50" xfId="0" applyFont="1" applyBorder="1" applyAlignment="1" applyProtection="1">
      <alignment horizontal="center" vertical="center" wrapText="1"/>
      <protection hidden="1"/>
    </xf>
    <xf numFmtId="0" fontId="37" fillId="0" borderId="13" xfId="0" applyFont="1" applyBorder="1" applyAlignment="1" applyProtection="1">
      <alignment horizontal="center" vertical="center" wrapText="1"/>
      <protection hidden="1"/>
    </xf>
    <xf numFmtId="0" fontId="57" fillId="0" borderId="13" xfId="0" applyFont="1" applyBorder="1" applyAlignment="1" applyProtection="1">
      <alignment horizontal="center" vertical="center"/>
      <protection hidden="1"/>
    </xf>
    <xf numFmtId="0" fontId="57" fillId="0" borderId="0" xfId="0" applyFont="1" applyAlignment="1" applyProtection="1">
      <alignment horizontal="center" vertical="center"/>
      <protection hidden="1"/>
    </xf>
    <xf numFmtId="0" fontId="52" fillId="0" borderId="0" xfId="0" applyFont="1" applyAlignment="1" applyProtection="1">
      <alignment horizontal="center" vertical="top" wrapText="1"/>
      <protection hidden="1"/>
    </xf>
    <xf numFmtId="0" fontId="55" fillId="0" borderId="28" xfId="0" applyFont="1" applyBorder="1" applyAlignment="1">
      <alignment horizontal="left" vertical="center" wrapText="1"/>
    </xf>
    <xf numFmtId="0" fontId="55" fillId="0" borderId="0" xfId="0" applyFont="1" applyAlignment="1">
      <alignment horizontal="left" wrapText="1"/>
    </xf>
    <xf numFmtId="0" fontId="66" fillId="0" borderId="11" xfId="0" applyFont="1" applyBorder="1" applyAlignment="1">
      <alignment horizontal="left" vertical="center" wrapText="1"/>
    </xf>
    <xf numFmtId="0" fontId="66" fillId="0" borderId="13" xfId="0" applyFont="1" applyBorder="1" applyAlignment="1">
      <alignment horizontal="left" vertical="center" wrapText="1" indent="1"/>
    </xf>
    <xf numFmtId="0" fontId="66" fillId="0" borderId="11" xfId="0" applyFont="1" applyBorder="1" applyAlignment="1">
      <alignment horizontal="left" vertical="center" wrapText="1" indent="1"/>
    </xf>
    <xf numFmtId="0" fontId="66" fillId="0" borderId="125" xfId="0" applyFont="1" applyBorder="1" applyAlignment="1">
      <alignment horizontal="center" vertical="center" wrapText="1"/>
    </xf>
    <xf numFmtId="0" fontId="66" fillId="0" borderId="126" xfId="0" applyFont="1" applyBorder="1" applyAlignment="1">
      <alignment horizontal="center" vertical="center" wrapText="1"/>
    </xf>
    <xf numFmtId="0" fontId="66" fillId="0" borderId="51" xfId="0" applyFont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55" fillId="0" borderId="21" xfId="0" applyFont="1" applyBorder="1" applyAlignment="1">
      <alignment horizontal="left" vertical="center" wrapText="1"/>
    </xf>
    <xf numFmtId="0" fontId="55" fillId="0" borderId="44" xfId="0" applyFont="1" applyBorder="1" applyAlignment="1">
      <alignment horizontal="left" vertical="center" wrapText="1"/>
    </xf>
    <xf numFmtId="0" fontId="42" fillId="0" borderId="0" xfId="0" applyFont="1" applyAlignment="1" applyProtection="1">
      <alignment horizontal="left" vertical="center" wrapText="1" indent="1"/>
      <protection hidden="1"/>
    </xf>
    <xf numFmtId="0" fontId="57" fillId="0" borderId="0" xfId="0" applyFont="1" applyAlignment="1" applyProtection="1">
      <alignment horizontal="right"/>
      <protection hidden="1"/>
    </xf>
    <xf numFmtId="0" fontId="42" fillId="0" borderId="22" xfId="0" applyFont="1" applyBorder="1" applyAlignment="1">
      <alignment horizontal="center" vertical="center"/>
    </xf>
    <xf numFmtId="0" fontId="42" fillId="0" borderId="23" xfId="0" applyFont="1" applyBorder="1" applyAlignment="1">
      <alignment horizontal="center" vertical="center"/>
    </xf>
    <xf numFmtId="0" fontId="42" fillId="0" borderId="27" xfId="0" applyFont="1" applyBorder="1" applyAlignment="1">
      <alignment horizontal="center" vertical="center"/>
    </xf>
    <xf numFmtId="0" fontId="42" fillId="0" borderId="28" xfId="0" applyFont="1" applyBorder="1" applyAlignment="1">
      <alignment horizontal="center" vertical="center"/>
    </xf>
    <xf numFmtId="0" fontId="42" fillId="0" borderId="0" xfId="0" applyFont="1" applyAlignment="1" applyProtection="1">
      <alignment horizontal="left" wrapText="1" indent="2"/>
      <protection hidden="1"/>
    </xf>
    <xf numFmtId="0" fontId="66" fillId="0" borderId="13" xfId="0" applyFont="1" applyBorder="1" applyAlignment="1">
      <alignment horizontal="left" vertical="center" indent="1"/>
    </xf>
    <xf numFmtId="0" fontId="66" fillId="0" borderId="11" xfId="0" applyFont="1" applyBorder="1" applyAlignment="1">
      <alignment horizontal="left" vertical="center" indent="1"/>
    </xf>
    <xf numFmtId="0" fontId="66" fillId="0" borderId="76" xfId="0" applyFont="1" applyBorder="1" applyAlignment="1">
      <alignment horizontal="center" vertical="center" wrapText="1"/>
    </xf>
    <xf numFmtId="0" fontId="66" fillId="0" borderId="77" xfId="0" applyFont="1" applyBorder="1" applyAlignment="1">
      <alignment horizontal="center" vertical="center" wrapText="1"/>
    </xf>
    <xf numFmtId="0" fontId="66" fillId="0" borderId="49" xfId="0" applyFont="1" applyBorder="1" applyAlignment="1">
      <alignment horizontal="center" vertical="center" wrapText="1"/>
    </xf>
    <xf numFmtId="0" fontId="66" fillId="0" borderId="41" xfId="0" applyFont="1" applyBorder="1" applyAlignment="1">
      <alignment horizontal="center" vertical="center" wrapText="1"/>
    </xf>
    <xf numFmtId="0" fontId="66" fillId="0" borderId="13" xfId="0" applyFont="1" applyBorder="1" applyAlignment="1">
      <alignment horizontal="center" vertical="center" wrapText="1"/>
    </xf>
    <xf numFmtId="0" fontId="66" fillId="0" borderId="11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left" vertical="center" wrapText="1" indent="1"/>
    </xf>
    <xf numFmtId="0" fontId="40" fillId="0" borderId="3" xfId="0" applyFont="1" applyBorder="1" applyAlignment="1">
      <alignment horizontal="left" vertical="center" wrapText="1" indent="1"/>
    </xf>
    <xf numFmtId="0" fontId="60" fillId="35" borderId="22" xfId="0" applyFont="1" applyFill="1" applyBorder="1" applyAlignment="1" applyProtection="1">
      <alignment horizontal="left" vertical="top" wrapText="1"/>
      <protection locked="0"/>
    </xf>
    <xf numFmtId="0" fontId="60" fillId="35" borderId="23" xfId="0" applyFont="1" applyFill="1" applyBorder="1" applyAlignment="1" applyProtection="1">
      <alignment horizontal="left" vertical="top" wrapText="1"/>
      <protection locked="0"/>
    </xf>
    <xf numFmtId="0" fontId="60" fillId="35" borderId="24" xfId="0" applyFont="1" applyFill="1" applyBorder="1" applyAlignment="1" applyProtection="1">
      <alignment horizontal="left" vertical="top" wrapText="1"/>
      <protection locked="0"/>
    </xf>
    <xf numFmtId="0" fontId="60" fillId="35" borderId="25" xfId="0" applyFont="1" applyFill="1" applyBorder="1" applyAlignment="1" applyProtection="1">
      <alignment horizontal="left" vertical="top" wrapText="1"/>
      <protection locked="0"/>
    </xf>
    <xf numFmtId="0" fontId="60" fillId="35" borderId="0" xfId="0" applyFont="1" applyFill="1" applyAlignment="1" applyProtection="1">
      <alignment horizontal="left" vertical="top" wrapText="1"/>
      <protection locked="0"/>
    </xf>
    <xf numFmtId="0" fontId="60" fillId="35" borderId="26" xfId="0" applyFont="1" applyFill="1" applyBorder="1" applyAlignment="1" applyProtection="1">
      <alignment horizontal="left" vertical="top" wrapText="1"/>
      <protection locked="0"/>
    </xf>
    <xf numFmtId="0" fontId="60" fillId="35" borderId="27" xfId="0" applyFont="1" applyFill="1" applyBorder="1" applyAlignment="1" applyProtection="1">
      <alignment horizontal="left" vertical="top" wrapText="1"/>
      <protection locked="0"/>
    </xf>
    <xf numFmtId="0" fontId="60" fillId="35" borderId="28" xfId="0" applyFont="1" applyFill="1" applyBorder="1" applyAlignment="1" applyProtection="1">
      <alignment horizontal="left" vertical="top" wrapText="1"/>
      <protection locked="0"/>
    </xf>
    <xf numFmtId="0" fontId="60" fillId="35" borderId="29" xfId="0" applyFont="1" applyFill="1" applyBorder="1" applyAlignment="1" applyProtection="1">
      <alignment horizontal="left" vertical="top" wrapText="1"/>
      <protection locked="0"/>
    </xf>
    <xf numFmtId="3" fontId="60" fillId="0" borderId="130" xfId="0" applyNumberFormat="1" applyFont="1" applyBorder="1" applyAlignment="1">
      <alignment horizontal="center" vertical="center" wrapText="1"/>
    </xf>
    <xf numFmtId="3" fontId="60" fillId="0" borderId="79" xfId="0" applyNumberFormat="1" applyFont="1" applyBorder="1" applyAlignment="1">
      <alignment horizontal="center" vertical="center" wrapText="1"/>
    </xf>
    <xf numFmtId="3" fontId="60" fillId="0" borderId="127" xfId="0" applyNumberFormat="1" applyFont="1" applyBorder="1" applyAlignment="1">
      <alignment horizontal="center" vertical="center" wrapText="1"/>
    </xf>
    <xf numFmtId="0" fontId="60" fillId="0" borderId="0" xfId="0" applyFont="1" applyAlignment="1">
      <alignment horizontal="left" vertical="top" wrapText="1" indent="2"/>
    </xf>
    <xf numFmtId="0" fontId="59" fillId="0" borderId="0" xfId="0" applyFont="1" applyAlignment="1">
      <alignment horizontal="center" vertical="center" wrapText="1"/>
    </xf>
    <xf numFmtId="0" fontId="60" fillId="0" borderId="13" xfId="0" applyFont="1" applyBorder="1" applyAlignment="1">
      <alignment horizontal="left" vertical="top" wrapText="1"/>
    </xf>
    <xf numFmtId="0" fontId="60" fillId="0" borderId="0" xfId="0" applyFont="1" applyAlignment="1">
      <alignment horizontal="left" vertical="top" wrapText="1"/>
    </xf>
    <xf numFmtId="0" fontId="31" fillId="0" borderId="129" xfId="0" applyFont="1" applyBorder="1" applyAlignment="1">
      <alignment horizontal="left" vertical="center" wrapText="1" indent="1"/>
    </xf>
    <xf numFmtId="0" fontId="31" fillId="0" borderId="12" xfId="0" applyFont="1" applyBorder="1" applyAlignment="1">
      <alignment horizontal="left" vertical="center" wrapText="1" indent="1"/>
    </xf>
    <xf numFmtId="0" fontId="42" fillId="0" borderId="13" xfId="0" applyFont="1" applyBorder="1" applyAlignment="1" applyProtection="1">
      <alignment horizontal="left" vertical="center" wrapText="1" indent="1"/>
      <protection hidden="1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4" xr:uid="{A435DC95-8727-4693-8F66-BFB19DA72379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ítulo 4" xfId="43" xr:uid="{00000000-0005-0000-0000-000029000000}"/>
    <cellStyle name="Título 5" xfId="42" xr:uid="{00000000-0005-0000-0000-00002A000000}"/>
    <cellStyle name="Total" xfId="17" builtinId="25" customBuiltin="1"/>
  </cellStyles>
  <dxfs count="85">
    <dxf>
      <font>
        <color theme="0"/>
      </font>
    </dxf>
    <dxf>
      <border>
        <left style="dashDotDot">
          <color rgb="FFFF0000"/>
        </left>
        <right style="dashDotDot">
          <color rgb="FFFF0000"/>
        </right>
        <top style="dashDotDot">
          <color rgb="FFFF0000"/>
        </top>
        <bottom style="dashDotDot">
          <color rgb="FFFF0000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 patternType="none">
          <bgColor auto="1"/>
        </patternFill>
      </fill>
      <border>
        <left style="dashed">
          <color rgb="FFFF0000"/>
        </left>
        <right style="dashed">
          <color rgb="FFFF0000"/>
        </right>
        <top style="dashed">
          <color rgb="FFFF0000"/>
        </top>
        <bottom style="dashed">
          <color rgb="FFFF0000"/>
        </bottom>
      </border>
    </dxf>
    <dxf>
      <border>
        <left style="dashDotDot">
          <color rgb="FFFF0000"/>
        </left>
        <right style="dashDotDot">
          <color rgb="FFFF0000"/>
        </right>
        <top style="dashDotDot">
          <color rgb="FFFF0000"/>
        </top>
        <bottom style="dashDotDot">
          <color rgb="FFFF0000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border>
        <left style="dashDotDot">
          <color rgb="FFFF0000"/>
        </left>
        <right style="dashDotDot">
          <color rgb="FFFF0000"/>
        </right>
        <top style="dashDotDot">
          <color rgb="FFFF0000"/>
        </top>
        <bottom style="dashDotDot">
          <color rgb="FFFF0000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border>
        <left style="dashDotDot">
          <color rgb="FFFF0000"/>
        </left>
        <right style="dashDotDot">
          <color rgb="FFFF0000"/>
        </right>
        <top style="dashDotDot">
          <color rgb="FFFF0000"/>
        </top>
        <bottom style="dashDotDot">
          <color rgb="FFFF0000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9" tint="0.59996337778862885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  <border>
        <left/>
        <right/>
        <top/>
        <bottom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color theme="0"/>
      </font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color theme="0"/>
      </font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theme="5" tint="0.79998168889431442"/>
        </patternFill>
      </fill>
      <border>
        <left/>
        <right/>
        <top/>
        <bottom/>
      </border>
    </dxf>
    <dxf>
      <font>
        <color rgb="FFFF0000"/>
      </font>
    </dxf>
    <dxf>
      <font>
        <color theme="0"/>
      </font>
    </dxf>
    <dxf>
      <fill>
        <patternFill>
          <bgColor theme="5" tint="0.79998168889431442"/>
        </patternFill>
      </fill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</dxfs>
  <tableStyles count="1" defaultTableStyle="TableStyleMedium9" defaultPivotStyle="PivotStyleLight16">
    <tableStyle name="Invisible" pivot="0" table="0" count="0" xr9:uid="{6B378A12-2380-40D9-93BA-DD061AD619C4}"/>
  </tableStyles>
  <colors>
    <mruColors>
      <color rgb="FFFFFFCC"/>
      <color rgb="FF0060A8"/>
      <color rgb="FFFFFF99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9">
    <tabColor rgb="FFFFC000"/>
  </sheetPr>
  <dimension ref="A1:E493"/>
  <sheetViews>
    <sheetView workbookViewId="0">
      <pane ySplit="1" topLeftCell="A448" activePane="bottomLeft" state="frozen"/>
      <selection pane="bottomLeft" sqref="A1:E493"/>
    </sheetView>
  </sheetViews>
  <sheetFormatPr baseColWidth="10" defaultColWidth="11.42578125" defaultRowHeight="12" x14ac:dyDescent="0.2"/>
  <cols>
    <col min="1" max="1" width="7.7109375" style="6" customWidth="1"/>
    <col min="2" max="2" width="38.7109375" style="6" customWidth="1"/>
    <col min="3" max="3" width="7.5703125" style="6" customWidth="1"/>
    <col min="4" max="4" width="50" style="6" bestFit="1" customWidth="1"/>
    <col min="5" max="5" width="11.42578125" style="6"/>
    <col min="6" max="16384" width="11.42578125" style="5"/>
  </cols>
  <sheetData>
    <row r="1" spans="1:5" ht="15" x14ac:dyDescent="0.25">
      <c r="A1" s="289" t="s">
        <v>57</v>
      </c>
      <c r="B1" s="290" t="s">
        <v>409</v>
      </c>
      <c r="C1" s="290"/>
      <c r="D1" s="290" t="s">
        <v>409</v>
      </c>
      <c r="E1" s="289" t="s">
        <v>57</v>
      </c>
    </row>
    <row r="2" spans="1:5" ht="12.75" x14ac:dyDescent="0.2">
      <c r="A2" s="291">
        <v>10101</v>
      </c>
      <c r="B2" s="291" t="s">
        <v>410</v>
      </c>
      <c r="C2" s="291"/>
      <c r="D2" s="291" t="s">
        <v>410</v>
      </c>
      <c r="E2" s="291">
        <v>10101</v>
      </c>
    </row>
    <row r="3" spans="1:5" ht="12.75" x14ac:dyDescent="0.2">
      <c r="A3" s="291">
        <v>10102</v>
      </c>
      <c r="B3" s="291" t="s">
        <v>411</v>
      </c>
      <c r="C3" s="291"/>
      <c r="D3" s="291" t="s">
        <v>411</v>
      </c>
      <c r="E3" s="291">
        <v>10102</v>
      </c>
    </row>
    <row r="4" spans="1:5" ht="12.75" x14ac:dyDescent="0.2">
      <c r="A4" s="291">
        <v>10103</v>
      </c>
      <c r="B4" s="291" t="s">
        <v>412</v>
      </c>
      <c r="C4" s="291"/>
      <c r="D4" s="291" t="s">
        <v>412</v>
      </c>
      <c r="E4" s="291">
        <v>10103</v>
      </c>
    </row>
    <row r="5" spans="1:5" ht="12.75" x14ac:dyDescent="0.2">
      <c r="A5" s="291">
        <v>10104</v>
      </c>
      <c r="B5" s="291" t="s">
        <v>413</v>
      </c>
      <c r="C5" s="291"/>
      <c r="D5" s="291" t="s">
        <v>413</v>
      </c>
      <c r="E5" s="291">
        <v>10104</v>
      </c>
    </row>
    <row r="6" spans="1:5" ht="12.75" x14ac:dyDescent="0.2">
      <c r="A6" s="291">
        <v>10105</v>
      </c>
      <c r="B6" s="291" t="s">
        <v>414</v>
      </c>
      <c r="C6" s="291"/>
      <c r="D6" s="291" t="s">
        <v>414</v>
      </c>
      <c r="E6" s="291">
        <v>10105</v>
      </c>
    </row>
    <row r="7" spans="1:5" ht="12.75" x14ac:dyDescent="0.2">
      <c r="A7" s="291">
        <v>10106</v>
      </c>
      <c r="B7" s="291" t="s">
        <v>415</v>
      </c>
      <c r="C7" s="291"/>
      <c r="D7" s="291" t="s">
        <v>415</v>
      </c>
      <c r="E7" s="291">
        <v>10106</v>
      </c>
    </row>
    <row r="8" spans="1:5" ht="12.75" x14ac:dyDescent="0.2">
      <c r="A8" s="291">
        <v>10107</v>
      </c>
      <c r="B8" s="291" t="s">
        <v>417</v>
      </c>
      <c r="C8" s="291"/>
      <c r="D8" s="291" t="s">
        <v>417</v>
      </c>
      <c r="E8" s="291">
        <v>10107</v>
      </c>
    </row>
    <row r="9" spans="1:5" ht="12.75" x14ac:dyDescent="0.2">
      <c r="A9" s="291">
        <v>10108</v>
      </c>
      <c r="B9" s="291" t="s">
        <v>419</v>
      </c>
      <c r="C9" s="291"/>
      <c r="D9" s="291" t="s">
        <v>419</v>
      </c>
      <c r="E9" s="291">
        <v>10108</v>
      </c>
    </row>
    <row r="10" spans="1:5" ht="12.75" x14ac:dyDescent="0.2">
      <c r="A10" s="291">
        <v>10109</v>
      </c>
      <c r="B10" s="291" t="s">
        <v>421</v>
      </c>
      <c r="C10" s="291"/>
      <c r="D10" s="291" t="s">
        <v>421</v>
      </c>
      <c r="E10" s="291">
        <v>10109</v>
      </c>
    </row>
    <row r="11" spans="1:5" ht="12.75" x14ac:dyDescent="0.2">
      <c r="A11" s="291">
        <v>10110</v>
      </c>
      <c r="B11" s="291" t="s">
        <v>423</v>
      </c>
      <c r="C11" s="291"/>
      <c r="D11" s="291" t="s">
        <v>423</v>
      </c>
      <c r="E11" s="291">
        <v>10110</v>
      </c>
    </row>
    <row r="12" spans="1:5" ht="12.75" x14ac:dyDescent="0.2">
      <c r="A12" s="291">
        <v>10111</v>
      </c>
      <c r="B12" s="291" t="s">
        <v>424</v>
      </c>
      <c r="C12" s="291"/>
      <c r="D12" s="291" t="s">
        <v>424</v>
      </c>
      <c r="E12" s="291">
        <v>10111</v>
      </c>
    </row>
    <row r="13" spans="1:5" ht="12.75" x14ac:dyDescent="0.2">
      <c r="A13" s="291">
        <v>10201</v>
      </c>
      <c r="B13" s="291" t="s">
        <v>418</v>
      </c>
      <c r="C13" s="291"/>
      <c r="D13" s="291" t="s">
        <v>418</v>
      </c>
      <c r="E13" s="291">
        <v>10201</v>
      </c>
    </row>
    <row r="14" spans="1:5" ht="12.75" x14ac:dyDescent="0.2">
      <c r="A14" s="291">
        <v>10202</v>
      </c>
      <c r="B14" s="291" t="s">
        <v>426</v>
      </c>
      <c r="C14" s="291"/>
      <c r="D14" s="291" t="s">
        <v>426</v>
      </c>
      <c r="E14" s="291">
        <v>10202</v>
      </c>
    </row>
    <row r="15" spans="1:5" ht="12.75" x14ac:dyDescent="0.2">
      <c r="A15" s="291">
        <v>10203</v>
      </c>
      <c r="B15" s="291" t="s">
        <v>428</v>
      </c>
      <c r="C15" s="291"/>
      <c r="D15" s="291" t="s">
        <v>428</v>
      </c>
      <c r="E15" s="291">
        <v>10203</v>
      </c>
    </row>
    <row r="16" spans="1:5" ht="12.75" x14ac:dyDescent="0.2">
      <c r="A16" s="291">
        <v>10301</v>
      </c>
      <c r="B16" s="291" t="s">
        <v>429</v>
      </c>
      <c r="C16" s="291"/>
      <c r="D16" s="291" t="s">
        <v>429</v>
      </c>
      <c r="E16" s="291">
        <v>10301</v>
      </c>
    </row>
    <row r="17" spans="1:5" ht="12.75" x14ac:dyDescent="0.2">
      <c r="A17" s="291">
        <v>10302</v>
      </c>
      <c r="B17" s="291" t="s">
        <v>430</v>
      </c>
      <c r="C17" s="291"/>
      <c r="D17" s="291" t="s">
        <v>430</v>
      </c>
      <c r="E17" s="291">
        <v>10302</v>
      </c>
    </row>
    <row r="18" spans="1:5" ht="12.75" x14ac:dyDescent="0.2">
      <c r="A18" s="291">
        <v>10303</v>
      </c>
      <c r="B18" s="291" t="s">
        <v>432</v>
      </c>
      <c r="C18" s="291"/>
      <c r="D18" s="291" t="s">
        <v>432</v>
      </c>
      <c r="E18" s="291">
        <v>10303</v>
      </c>
    </row>
    <row r="19" spans="1:5" ht="12.75" x14ac:dyDescent="0.2">
      <c r="A19" s="291">
        <v>10304</v>
      </c>
      <c r="B19" s="291" t="s">
        <v>433</v>
      </c>
      <c r="C19" s="291"/>
      <c r="D19" s="291" t="s">
        <v>433</v>
      </c>
      <c r="E19" s="291">
        <v>10304</v>
      </c>
    </row>
    <row r="20" spans="1:5" ht="12.75" x14ac:dyDescent="0.2">
      <c r="A20" s="291">
        <v>10305</v>
      </c>
      <c r="B20" s="291" t="s">
        <v>434</v>
      </c>
      <c r="C20" s="291"/>
      <c r="D20" s="291" t="s">
        <v>434</v>
      </c>
      <c r="E20" s="291">
        <v>10305</v>
      </c>
    </row>
    <row r="21" spans="1:5" ht="12.75" x14ac:dyDescent="0.2">
      <c r="A21" s="291">
        <v>10306</v>
      </c>
      <c r="B21" s="291" t="s">
        <v>435</v>
      </c>
      <c r="C21" s="291"/>
      <c r="D21" s="291" t="s">
        <v>435</v>
      </c>
      <c r="E21" s="291">
        <v>10306</v>
      </c>
    </row>
    <row r="22" spans="1:5" ht="12.75" x14ac:dyDescent="0.2">
      <c r="A22" s="291">
        <v>10307</v>
      </c>
      <c r="B22" s="291" t="s">
        <v>436</v>
      </c>
      <c r="C22" s="291"/>
      <c r="D22" s="291" t="s">
        <v>436</v>
      </c>
      <c r="E22" s="291">
        <v>10307</v>
      </c>
    </row>
    <row r="23" spans="1:5" ht="12.75" x14ac:dyDescent="0.2">
      <c r="A23" s="291">
        <v>10308</v>
      </c>
      <c r="B23" s="291" t="s">
        <v>438</v>
      </c>
      <c r="C23" s="291"/>
      <c r="D23" s="291" t="s">
        <v>438</v>
      </c>
      <c r="E23" s="291">
        <v>10308</v>
      </c>
    </row>
    <row r="24" spans="1:5" ht="12.75" x14ac:dyDescent="0.2">
      <c r="A24" s="291">
        <v>10309</v>
      </c>
      <c r="B24" s="291" t="s">
        <v>439</v>
      </c>
      <c r="C24" s="291"/>
      <c r="D24" s="291" t="s">
        <v>439</v>
      </c>
      <c r="E24" s="291">
        <v>10309</v>
      </c>
    </row>
    <row r="25" spans="1:5" ht="12.75" x14ac:dyDescent="0.2">
      <c r="A25" s="291">
        <v>10310</v>
      </c>
      <c r="B25" s="291" t="s">
        <v>441</v>
      </c>
      <c r="C25" s="291"/>
      <c r="D25" s="291" t="s">
        <v>441</v>
      </c>
      <c r="E25" s="291">
        <v>10310</v>
      </c>
    </row>
    <row r="26" spans="1:5" ht="12.75" x14ac:dyDescent="0.2">
      <c r="A26" s="291">
        <v>10311</v>
      </c>
      <c r="B26" s="291" t="s">
        <v>443</v>
      </c>
      <c r="C26" s="291"/>
      <c r="D26" s="291" t="s">
        <v>443</v>
      </c>
      <c r="E26" s="291">
        <v>10311</v>
      </c>
    </row>
    <row r="27" spans="1:5" ht="12.75" x14ac:dyDescent="0.2">
      <c r="A27" s="291">
        <v>10312</v>
      </c>
      <c r="B27" s="291" t="s">
        <v>444</v>
      </c>
      <c r="C27" s="291"/>
      <c r="D27" s="291" t="s">
        <v>444</v>
      </c>
      <c r="E27" s="291">
        <v>10312</v>
      </c>
    </row>
    <row r="28" spans="1:5" ht="12.75" x14ac:dyDescent="0.2">
      <c r="A28" s="291">
        <v>10313</v>
      </c>
      <c r="B28" s="291" t="s">
        <v>445</v>
      </c>
      <c r="C28" s="291"/>
      <c r="D28" s="291" t="s">
        <v>445</v>
      </c>
      <c r="E28" s="291">
        <v>10313</v>
      </c>
    </row>
    <row r="29" spans="1:5" ht="12.75" x14ac:dyDescent="0.2">
      <c r="A29" s="291">
        <v>10401</v>
      </c>
      <c r="B29" s="291" t="s">
        <v>437</v>
      </c>
      <c r="C29" s="291"/>
      <c r="D29" s="291" t="s">
        <v>437</v>
      </c>
      <c r="E29" s="291">
        <v>10401</v>
      </c>
    </row>
    <row r="30" spans="1:5" ht="12.75" x14ac:dyDescent="0.2">
      <c r="A30" s="291">
        <v>10402</v>
      </c>
      <c r="B30" s="291" t="s">
        <v>447</v>
      </c>
      <c r="C30" s="291"/>
      <c r="D30" s="291" t="s">
        <v>447</v>
      </c>
      <c r="E30" s="291">
        <v>10402</v>
      </c>
    </row>
    <row r="31" spans="1:5" ht="12.75" x14ac:dyDescent="0.2">
      <c r="A31" s="291">
        <v>10403</v>
      </c>
      <c r="B31" s="291" t="s">
        <v>448</v>
      </c>
      <c r="C31" s="291"/>
      <c r="D31" s="291" t="s">
        <v>448</v>
      </c>
      <c r="E31" s="291">
        <v>10403</v>
      </c>
    </row>
    <row r="32" spans="1:5" ht="12.75" x14ac:dyDescent="0.2">
      <c r="A32" s="291">
        <v>10404</v>
      </c>
      <c r="B32" s="291" t="s">
        <v>449</v>
      </c>
      <c r="C32" s="291"/>
      <c r="D32" s="291" t="s">
        <v>449</v>
      </c>
      <c r="E32" s="291">
        <v>10404</v>
      </c>
    </row>
    <row r="33" spans="1:5" ht="12.75" x14ac:dyDescent="0.2">
      <c r="A33" s="291">
        <v>10405</v>
      </c>
      <c r="B33" s="291" t="s">
        <v>450</v>
      </c>
      <c r="C33" s="291"/>
      <c r="D33" s="291" t="s">
        <v>450</v>
      </c>
      <c r="E33" s="291">
        <v>10405</v>
      </c>
    </row>
    <row r="34" spans="1:5" ht="12.75" x14ac:dyDescent="0.2">
      <c r="A34" s="291">
        <v>10406</v>
      </c>
      <c r="B34" s="291" t="s">
        <v>451</v>
      </c>
      <c r="C34" s="291"/>
      <c r="D34" s="291" t="s">
        <v>451</v>
      </c>
      <c r="E34" s="291">
        <v>10406</v>
      </c>
    </row>
    <row r="35" spans="1:5" ht="12.75" x14ac:dyDescent="0.2">
      <c r="A35" s="291">
        <v>10407</v>
      </c>
      <c r="B35" s="291" t="s">
        <v>453</v>
      </c>
      <c r="C35" s="291"/>
      <c r="D35" s="291" t="s">
        <v>453</v>
      </c>
      <c r="E35" s="291">
        <v>10407</v>
      </c>
    </row>
    <row r="36" spans="1:5" ht="12.75" x14ac:dyDescent="0.2">
      <c r="A36" s="291">
        <v>10408</v>
      </c>
      <c r="B36" s="291" t="s">
        <v>454</v>
      </c>
      <c r="C36" s="291"/>
      <c r="D36" s="291" t="s">
        <v>454</v>
      </c>
      <c r="E36" s="291">
        <v>10408</v>
      </c>
    </row>
    <row r="37" spans="1:5" ht="12.75" x14ac:dyDescent="0.2">
      <c r="A37" s="291">
        <v>10409</v>
      </c>
      <c r="B37" s="291" t="s">
        <v>456</v>
      </c>
      <c r="C37" s="291"/>
      <c r="D37" s="291" t="s">
        <v>456</v>
      </c>
      <c r="E37" s="291">
        <v>10409</v>
      </c>
    </row>
    <row r="38" spans="1:5" ht="12.75" x14ac:dyDescent="0.2">
      <c r="A38" s="291">
        <v>10501</v>
      </c>
      <c r="B38" s="291" t="s">
        <v>446</v>
      </c>
      <c r="C38" s="291"/>
      <c r="D38" s="291" t="s">
        <v>446</v>
      </c>
      <c r="E38" s="291">
        <v>10501</v>
      </c>
    </row>
    <row r="39" spans="1:5" ht="12.75" x14ac:dyDescent="0.2">
      <c r="A39" s="291">
        <v>10502</v>
      </c>
      <c r="B39" s="291" t="s">
        <v>457</v>
      </c>
      <c r="C39" s="291"/>
      <c r="D39" s="291" t="s">
        <v>457</v>
      </c>
      <c r="E39" s="291">
        <v>10502</v>
      </c>
    </row>
    <row r="40" spans="1:5" ht="12.75" x14ac:dyDescent="0.2">
      <c r="A40" s="291">
        <v>10503</v>
      </c>
      <c r="B40" s="291" t="s">
        <v>458</v>
      </c>
      <c r="C40" s="291"/>
      <c r="D40" s="291" t="s">
        <v>458</v>
      </c>
      <c r="E40" s="291">
        <v>10503</v>
      </c>
    </row>
    <row r="41" spans="1:5" ht="12.75" x14ac:dyDescent="0.2">
      <c r="A41" s="291">
        <v>10601</v>
      </c>
      <c r="B41" s="291" t="s">
        <v>455</v>
      </c>
      <c r="C41" s="291"/>
      <c r="D41" s="291" t="s">
        <v>455</v>
      </c>
      <c r="E41" s="291">
        <v>10601</v>
      </c>
    </row>
    <row r="42" spans="1:5" ht="12.75" x14ac:dyDescent="0.2">
      <c r="A42" s="291">
        <v>10602</v>
      </c>
      <c r="B42" s="291" t="s">
        <v>459</v>
      </c>
      <c r="C42" s="291"/>
      <c r="D42" s="291" t="s">
        <v>459</v>
      </c>
      <c r="E42" s="291">
        <v>10602</v>
      </c>
    </row>
    <row r="43" spans="1:5" ht="12.75" x14ac:dyDescent="0.2">
      <c r="A43" s="291">
        <v>10603</v>
      </c>
      <c r="B43" s="291" t="s">
        <v>461</v>
      </c>
      <c r="C43" s="291"/>
      <c r="D43" s="291" t="s">
        <v>461</v>
      </c>
      <c r="E43" s="291">
        <v>10603</v>
      </c>
    </row>
    <row r="44" spans="1:5" ht="12.75" x14ac:dyDescent="0.2">
      <c r="A44" s="291">
        <v>10604</v>
      </c>
      <c r="B44" s="291" t="s">
        <v>463</v>
      </c>
      <c r="C44" s="291"/>
      <c r="D44" s="291" t="s">
        <v>463</v>
      </c>
      <c r="E44" s="291">
        <v>10604</v>
      </c>
    </row>
    <row r="45" spans="1:5" ht="12.75" x14ac:dyDescent="0.2">
      <c r="A45" s="291">
        <v>10605</v>
      </c>
      <c r="B45" s="291" t="s">
        <v>464</v>
      </c>
      <c r="C45" s="291"/>
      <c r="D45" s="291" t="s">
        <v>464</v>
      </c>
      <c r="E45" s="291">
        <v>10605</v>
      </c>
    </row>
    <row r="46" spans="1:5" ht="12.75" x14ac:dyDescent="0.2">
      <c r="A46" s="291">
        <v>10606</v>
      </c>
      <c r="B46" s="291" t="s">
        <v>465</v>
      </c>
      <c r="C46" s="291"/>
      <c r="D46" s="291" t="s">
        <v>465</v>
      </c>
      <c r="E46" s="291">
        <v>10606</v>
      </c>
    </row>
    <row r="47" spans="1:5" ht="12.75" x14ac:dyDescent="0.2">
      <c r="A47" s="291">
        <v>10607</v>
      </c>
      <c r="B47" s="291" t="s">
        <v>467</v>
      </c>
      <c r="C47" s="291"/>
      <c r="D47" s="291" t="s">
        <v>467</v>
      </c>
      <c r="E47" s="291">
        <v>10607</v>
      </c>
    </row>
    <row r="48" spans="1:5" ht="12.75" x14ac:dyDescent="0.2">
      <c r="A48" s="291">
        <v>10701</v>
      </c>
      <c r="B48" s="291" t="s">
        <v>462</v>
      </c>
      <c r="C48" s="291"/>
      <c r="D48" s="291" t="s">
        <v>462</v>
      </c>
      <c r="E48" s="291">
        <v>10701</v>
      </c>
    </row>
    <row r="49" spans="1:5" ht="12.75" x14ac:dyDescent="0.2">
      <c r="A49" s="291">
        <v>10702</v>
      </c>
      <c r="B49" s="291" t="s">
        <v>468</v>
      </c>
      <c r="C49" s="291"/>
      <c r="D49" s="291" t="s">
        <v>468</v>
      </c>
      <c r="E49" s="291">
        <v>10702</v>
      </c>
    </row>
    <row r="50" spans="1:5" ht="12.75" x14ac:dyDescent="0.2">
      <c r="A50" s="291">
        <v>10703</v>
      </c>
      <c r="B50" s="291" t="s">
        <v>470</v>
      </c>
      <c r="C50" s="291"/>
      <c r="D50" s="291" t="s">
        <v>470</v>
      </c>
      <c r="E50" s="291">
        <v>10703</v>
      </c>
    </row>
    <row r="51" spans="1:5" ht="12.75" x14ac:dyDescent="0.2">
      <c r="A51" s="291">
        <v>10704</v>
      </c>
      <c r="B51" s="291" t="s">
        <v>679</v>
      </c>
      <c r="C51" s="291"/>
      <c r="D51" s="291" t="s">
        <v>679</v>
      </c>
      <c r="E51" s="291">
        <v>10704</v>
      </c>
    </row>
    <row r="52" spans="1:5" ht="12.75" x14ac:dyDescent="0.2">
      <c r="A52" s="291">
        <v>10705</v>
      </c>
      <c r="B52" s="291" t="s">
        <v>472</v>
      </c>
      <c r="C52" s="291"/>
      <c r="D52" s="291" t="s">
        <v>472</v>
      </c>
      <c r="E52" s="291">
        <v>10705</v>
      </c>
    </row>
    <row r="53" spans="1:5" ht="12.75" x14ac:dyDescent="0.2">
      <c r="A53" s="291">
        <v>10706</v>
      </c>
      <c r="B53" s="291" t="s">
        <v>474</v>
      </c>
      <c r="C53" s="291"/>
      <c r="D53" s="291" t="s">
        <v>474</v>
      </c>
      <c r="E53" s="291">
        <v>10706</v>
      </c>
    </row>
    <row r="54" spans="1:5" ht="12.75" x14ac:dyDescent="0.2">
      <c r="A54" s="291">
        <v>10707</v>
      </c>
      <c r="B54" s="291" t="s">
        <v>476</v>
      </c>
      <c r="C54" s="291"/>
      <c r="D54" s="291" t="s">
        <v>476</v>
      </c>
      <c r="E54" s="291">
        <v>10707</v>
      </c>
    </row>
    <row r="55" spans="1:5" ht="12.75" x14ac:dyDescent="0.2">
      <c r="A55" s="291">
        <v>10801</v>
      </c>
      <c r="B55" s="291" t="s">
        <v>469</v>
      </c>
      <c r="C55" s="291"/>
      <c r="D55" s="291" t="s">
        <v>469</v>
      </c>
      <c r="E55" s="291">
        <v>10801</v>
      </c>
    </row>
    <row r="56" spans="1:5" ht="12.75" x14ac:dyDescent="0.2">
      <c r="A56" s="291">
        <v>10802</v>
      </c>
      <c r="B56" s="291" t="s">
        <v>680</v>
      </c>
      <c r="C56" s="291"/>
      <c r="D56" s="291" t="s">
        <v>680</v>
      </c>
      <c r="E56" s="291">
        <v>10802</v>
      </c>
    </row>
    <row r="57" spans="1:5" ht="12.75" x14ac:dyDescent="0.2">
      <c r="A57" s="291">
        <v>10803</v>
      </c>
      <c r="B57" s="291" t="s">
        <v>478</v>
      </c>
      <c r="C57" s="291"/>
      <c r="D57" s="291" t="s">
        <v>478</v>
      </c>
      <c r="E57" s="291">
        <v>10803</v>
      </c>
    </row>
    <row r="58" spans="1:5" ht="12.75" x14ac:dyDescent="0.2">
      <c r="A58" s="291">
        <v>10804</v>
      </c>
      <c r="B58" s="291" t="s">
        <v>479</v>
      </c>
      <c r="C58" s="291"/>
      <c r="D58" s="291" t="s">
        <v>479</v>
      </c>
      <c r="E58" s="291">
        <v>10804</v>
      </c>
    </row>
    <row r="59" spans="1:5" ht="12.75" x14ac:dyDescent="0.2">
      <c r="A59" s="291">
        <v>10805</v>
      </c>
      <c r="B59" s="291" t="s">
        <v>480</v>
      </c>
      <c r="C59" s="291"/>
      <c r="D59" s="291" t="s">
        <v>480</v>
      </c>
      <c r="E59" s="291">
        <v>10805</v>
      </c>
    </row>
    <row r="60" spans="1:5" ht="12.75" x14ac:dyDescent="0.2">
      <c r="A60" s="291">
        <v>10806</v>
      </c>
      <c r="B60" s="291" t="s">
        <v>481</v>
      </c>
      <c r="C60" s="291"/>
      <c r="D60" s="291" t="s">
        <v>481</v>
      </c>
      <c r="E60" s="291">
        <v>10806</v>
      </c>
    </row>
    <row r="61" spans="1:5" ht="12.75" x14ac:dyDescent="0.2">
      <c r="A61" s="291">
        <v>10807</v>
      </c>
      <c r="B61" s="291" t="s">
        <v>483</v>
      </c>
      <c r="C61" s="291"/>
      <c r="D61" s="291" t="s">
        <v>483</v>
      </c>
      <c r="E61" s="291">
        <v>10807</v>
      </c>
    </row>
    <row r="62" spans="1:5" ht="12.75" x14ac:dyDescent="0.2">
      <c r="A62" s="291">
        <v>10901</v>
      </c>
      <c r="B62" s="291" t="s">
        <v>477</v>
      </c>
      <c r="C62" s="291"/>
      <c r="D62" s="291" t="s">
        <v>477</v>
      </c>
      <c r="E62" s="291">
        <v>10901</v>
      </c>
    </row>
    <row r="63" spans="1:5" ht="12.75" x14ac:dyDescent="0.2">
      <c r="A63" s="291">
        <v>10902</v>
      </c>
      <c r="B63" s="291" t="s">
        <v>485</v>
      </c>
      <c r="C63" s="291"/>
      <c r="D63" s="291" t="s">
        <v>485</v>
      </c>
      <c r="E63" s="291">
        <v>10902</v>
      </c>
    </row>
    <row r="64" spans="1:5" ht="12.75" x14ac:dyDescent="0.2">
      <c r="A64" s="291">
        <v>10903</v>
      </c>
      <c r="B64" s="291" t="s">
        <v>486</v>
      </c>
      <c r="C64" s="291"/>
      <c r="D64" s="291" t="s">
        <v>486</v>
      </c>
      <c r="E64" s="291">
        <v>10903</v>
      </c>
    </row>
    <row r="65" spans="1:5" ht="12.75" x14ac:dyDescent="0.2">
      <c r="A65" s="291">
        <v>10904</v>
      </c>
      <c r="B65" s="291" t="s">
        <v>487</v>
      </c>
      <c r="C65" s="291"/>
      <c r="D65" s="291" t="s">
        <v>487</v>
      </c>
      <c r="E65" s="291">
        <v>10904</v>
      </c>
    </row>
    <row r="66" spans="1:5" ht="12.75" x14ac:dyDescent="0.2">
      <c r="A66" s="291">
        <v>10905</v>
      </c>
      <c r="B66" s="291" t="s">
        <v>489</v>
      </c>
      <c r="C66" s="291"/>
      <c r="D66" s="291" t="s">
        <v>489</v>
      </c>
      <c r="E66" s="291">
        <v>10905</v>
      </c>
    </row>
    <row r="67" spans="1:5" ht="12.75" x14ac:dyDescent="0.2">
      <c r="A67" s="291">
        <v>10906</v>
      </c>
      <c r="B67" s="291" t="s">
        <v>490</v>
      </c>
      <c r="C67" s="291"/>
      <c r="D67" s="291" t="s">
        <v>490</v>
      </c>
      <c r="E67" s="291">
        <v>10906</v>
      </c>
    </row>
    <row r="68" spans="1:5" ht="12.75" x14ac:dyDescent="0.2">
      <c r="A68" s="291">
        <v>11001</v>
      </c>
      <c r="B68" s="291" t="s">
        <v>482</v>
      </c>
      <c r="C68" s="291"/>
      <c r="D68" s="291" t="s">
        <v>482</v>
      </c>
      <c r="E68" s="291">
        <v>11001</v>
      </c>
    </row>
    <row r="69" spans="1:5" ht="12.75" x14ac:dyDescent="0.2">
      <c r="A69" s="291">
        <v>11002</v>
      </c>
      <c r="B69" s="291" t="s">
        <v>492</v>
      </c>
      <c r="C69" s="291"/>
      <c r="D69" s="291" t="s">
        <v>492</v>
      </c>
      <c r="E69" s="291">
        <v>11002</v>
      </c>
    </row>
    <row r="70" spans="1:5" ht="12.75" x14ac:dyDescent="0.2">
      <c r="A70" s="291">
        <v>11003</v>
      </c>
      <c r="B70" s="291" t="s">
        <v>494</v>
      </c>
      <c r="C70" s="291"/>
      <c r="D70" s="291" t="s">
        <v>494</v>
      </c>
      <c r="E70" s="291">
        <v>11003</v>
      </c>
    </row>
    <row r="71" spans="1:5" ht="12.75" x14ac:dyDescent="0.2">
      <c r="A71" s="291">
        <v>11004</v>
      </c>
      <c r="B71" s="291" t="s">
        <v>496</v>
      </c>
      <c r="C71" s="291"/>
      <c r="D71" s="291" t="s">
        <v>496</v>
      </c>
      <c r="E71" s="291">
        <v>11004</v>
      </c>
    </row>
    <row r="72" spans="1:5" ht="12.75" x14ac:dyDescent="0.2">
      <c r="A72" s="292">
        <v>11005</v>
      </c>
      <c r="B72" s="291" t="s">
        <v>497</v>
      </c>
      <c r="C72" s="291"/>
      <c r="D72" s="291" t="s">
        <v>497</v>
      </c>
      <c r="E72" s="292">
        <v>11005</v>
      </c>
    </row>
    <row r="73" spans="1:5" ht="12.75" x14ac:dyDescent="0.2">
      <c r="A73" s="291">
        <v>11101</v>
      </c>
      <c r="B73" s="291" t="s">
        <v>488</v>
      </c>
      <c r="C73" s="291"/>
      <c r="D73" s="291" t="s">
        <v>488</v>
      </c>
      <c r="E73" s="291">
        <v>11101</v>
      </c>
    </row>
    <row r="74" spans="1:5" ht="12.75" x14ac:dyDescent="0.2">
      <c r="A74" s="291">
        <v>11102</v>
      </c>
      <c r="B74" s="291" t="s">
        <v>499</v>
      </c>
      <c r="C74" s="291"/>
      <c r="D74" s="291" t="s">
        <v>499</v>
      </c>
      <c r="E74" s="291">
        <v>11102</v>
      </c>
    </row>
    <row r="75" spans="1:5" ht="12.75" x14ac:dyDescent="0.2">
      <c r="A75" s="291">
        <v>11103</v>
      </c>
      <c r="B75" s="291" t="s">
        <v>500</v>
      </c>
      <c r="C75" s="291"/>
      <c r="D75" s="291" t="s">
        <v>500</v>
      </c>
      <c r="E75" s="291">
        <v>11103</v>
      </c>
    </row>
    <row r="76" spans="1:5" ht="12.75" x14ac:dyDescent="0.2">
      <c r="A76" s="291">
        <v>11104</v>
      </c>
      <c r="B76" s="291" t="s">
        <v>501</v>
      </c>
      <c r="C76" s="291"/>
      <c r="D76" s="291" t="s">
        <v>501</v>
      </c>
      <c r="E76" s="291">
        <v>11104</v>
      </c>
    </row>
    <row r="77" spans="1:5" ht="12.75" x14ac:dyDescent="0.2">
      <c r="A77" s="291">
        <v>11105</v>
      </c>
      <c r="B77" s="291" t="s">
        <v>502</v>
      </c>
      <c r="C77" s="291"/>
      <c r="D77" s="291" t="s">
        <v>502</v>
      </c>
      <c r="E77" s="291">
        <v>11105</v>
      </c>
    </row>
    <row r="78" spans="1:5" ht="12.75" x14ac:dyDescent="0.2">
      <c r="A78" s="291">
        <v>11201</v>
      </c>
      <c r="B78" s="291" t="s">
        <v>493</v>
      </c>
      <c r="C78" s="291"/>
      <c r="D78" s="291" t="s">
        <v>493</v>
      </c>
      <c r="E78" s="291">
        <v>11201</v>
      </c>
    </row>
    <row r="79" spans="1:5" ht="12.75" x14ac:dyDescent="0.2">
      <c r="A79" s="291">
        <v>11202</v>
      </c>
      <c r="B79" s="291" t="s">
        <v>504</v>
      </c>
      <c r="C79" s="291"/>
      <c r="D79" s="291" t="s">
        <v>504</v>
      </c>
      <c r="E79" s="291">
        <v>11202</v>
      </c>
    </row>
    <row r="80" spans="1:5" ht="12.75" x14ac:dyDescent="0.2">
      <c r="A80" s="291">
        <v>11203</v>
      </c>
      <c r="B80" s="291" t="s">
        <v>506</v>
      </c>
      <c r="C80" s="291"/>
      <c r="D80" s="291" t="s">
        <v>506</v>
      </c>
      <c r="E80" s="291">
        <v>11203</v>
      </c>
    </row>
    <row r="81" spans="1:5" ht="12.75" x14ac:dyDescent="0.2">
      <c r="A81" s="291">
        <v>11204</v>
      </c>
      <c r="B81" s="291" t="s">
        <v>508</v>
      </c>
      <c r="C81" s="291"/>
      <c r="D81" s="291" t="s">
        <v>508</v>
      </c>
      <c r="E81" s="291">
        <v>11204</v>
      </c>
    </row>
    <row r="82" spans="1:5" ht="12.75" x14ac:dyDescent="0.2">
      <c r="A82" s="291">
        <v>11205</v>
      </c>
      <c r="B82" s="291" t="s">
        <v>509</v>
      </c>
      <c r="C82" s="291"/>
      <c r="D82" s="291" t="s">
        <v>509</v>
      </c>
      <c r="E82" s="291">
        <v>11205</v>
      </c>
    </row>
    <row r="83" spans="1:5" ht="12.75" x14ac:dyDescent="0.2">
      <c r="A83" s="291">
        <v>11301</v>
      </c>
      <c r="B83" s="291" t="s">
        <v>681</v>
      </c>
      <c r="C83" s="291"/>
      <c r="D83" s="291" t="s">
        <v>681</v>
      </c>
      <c r="E83" s="291">
        <v>11301</v>
      </c>
    </row>
    <row r="84" spans="1:5" ht="12.75" x14ac:dyDescent="0.2">
      <c r="A84" s="291">
        <v>11302</v>
      </c>
      <c r="B84" s="291" t="s">
        <v>682</v>
      </c>
      <c r="C84" s="291"/>
      <c r="D84" s="291" t="s">
        <v>682</v>
      </c>
      <c r="E84" s="291">
        <v>11302</v>
      </c>
    </row>
    <row r="85" spans="1:5" ht="12.75" x14ac:dyDescent="0.2">
      <c r="A85" s="291">
        <v>11303</v>
      </c>
      <c r="B85" s="291" t="s">
        <v>512</v>
      </c>
      <c r="C85" s="291"/>
      <c r="D85" s="291" t="s">
        <v>512</v>
      </c>
      <c r="E85" s="291">
        <v>11303</v>
      </c>
    </row>
    <row r="86" spans="1:5" ht="12.75" x14ac:dyDescent="0.2">
      <c r="A86" s="291">
        <v>11304</v>
      </c>
      <c r="B86" s="291" t="s">
        <v>513</v>
      </c>
      <c r="C86" s="291"/>
      <c r="D86" s="291" t="s">
        <v>513</v>
      </c>
      <c r="E86" s="291">
        <v>11304</v>
      </c>
    </row>
    <row r="87" spans="1:5" ht="12.75" x14ac:dyDescent="0.2">
      <c r="A87" s="291">
        <v>11305</v>
      </c>
      <c r="B87" s="291" t="s">
        <v>514</v>
      </c>
      <c r="C87" s="291"/>
      <c r="D87" s="291" t="s">
        <v>514</v>
      </c>
      <c r="E87" s="291">
        <v>11305</v>
      </c>
    </row>
    <row r="88" spans="1:5" ht="12.75" x14ac:dyDescent="0.2">
      <c r="A88" s="291">
        <v>11401</v>
      </c>
      <c r="B88" s="291" t="s">
        <v>516</v>
      </c>
      <c r="C88" s="291"/>
      <c r="D88" s="291" t="s">
        <v>516</v>
      </c>
      <c r="E88" s="291">
        <v>11401</v>
      </c>
    </row>
    <row r="89" spans="1:5" ht="12.75" x14ac:dyDescent="0.2">
      <c r="A89" s="291">
        <v>11402</v>
      </c>
      <c r="B89" s="291" t="s">
        <v>517</v>
      </c>
      <c r="C89" s="291"/>
      <c r="D89" s="291" t="s">
        <v>517</v>
      </c>
      <c r="E89" s="291">
        <v>11402</v>
      </c>
    </row>
    <row r="90" spans="1:5" ht="12.75" x14ac:dyDescent="0.2">
      <c r="A90" s="291">
        <v>11403</v>
      </c>
      <c r="B90" s="291" t="s">
        <v>519</v>
      </c>
      <c r="C90" s="291"/>
      <c r="D90" s="291" t="s">
        <v>519</v>
      </c>
      <c r="E90" s="291">
        <v>11403</v>
      </c>
    </row>
    <row r="91" spans="1:5" ht="12.75" x14ac:dyDescent="0.2">
      <c r="A91" s="291">
        <v>11501</v>
      </c>
      <c r="B91" s="291" t="s">
        <v>521</v>
      </c>
      <c r="C91" s="291"/>
      <c r="D91" s="291" t="s">
        <v>521</v>
      </c>
      <c r="E91" s="291">
        <v>11501</v>
      </c>
    </row>
    <row r="92" spans="1:5" ht="12.75" x14ac:dyDescent="0.2">
      <c r="A92" s="291">
        <v>11502</v>
      </c>
      <c r="B92" s="291" t="s">
        <v>522</v>
      </c>
      <c r="C92" s="291"/>
      <c r="D92" s="291" t="s">
        <v>522</v>
      </c>
      <c r="E92" s="291">
        <v>11502</v>
      </c>
    </row>
    <row r="93" spans="1:5" ht="12.75" x14ac:dyDescent="0.2">
      <c r="A93" s="291">
        <v>11503</v>
      </c>
      <c r="B93" s="291" t="s">
        <v>523</v>
      </c>
      <c r="C93" s="291"/>
      <c r="D93" s="291" t="s">
        <v>523</v>
      </c>
      <c r="E93" s="291">
        <v>11503</v>
      </c>
    </row>
    <row r="94" spans="1:5" ht="12.75" x14ac:dyDescent="0.2">
      <c r="A94" s="291">
        <v>11504</v>
      </c>
      <c r="B94" s="291" t="s">
        <v>524</v>
      </c>
      <c r="C94" s="291"/>
      <c r="D94" s="291" t="s">
        <v>524</v>
      </c>
      <c r="E94" s="291">
        <v>11504</v>
      </c>
    </row>
    <row r="95" spans="1:5" ht="12.75" x14ac:dyDescent="0.2">
      <c r="A95" s="291">
        <v>11601</v>
      </c>
      <c r="B95" s="291" t="s">
        <v>526</v>
      </c>
      <c r="C95" s="291"/>
      <c r="D95" s="291" t="s">
        <v>526</v>
      </c>
      <c r="E95" s="291">
        <v>11601</v>
      </c>
    </row>
    <row r="96" spans="1:5" ht="12.75" x14ac:dyDescent="0.2">
      <c r="A96" s="291">
        <v>11602</v>
      </c>
      <c r="B96" s="291" t="s">
        <v>528</v>
      </c>
      <c r="C96" s="291"/>
      <c r="D96" s="291" t="s">
        <v>528</v>
      </c>
      <c r="E96" s="291">
        <v>11602</v>
      </c>
    </row>
    <row r="97" spans="1:5" ht="12.75" x14ac:dyDescent="0.2">
      <c r="A97" s="291">
        <v>11603</v>
      </c>
      <c r="B97" s="291" t="s">
        <v>529</v>
      </c>
      <c r="C97" s="291"/>
      <c r="D97" s="291" t="s">
        <v>529</v>
      </c>
      <c r="E97" s="291">
        <v>11603</v>
      </c>
    </row>
    <row r="98" spans="1:5" ht="12.75" x14ac:dyDescent="0.2">
      <c r="A98" s="291">
        <v>11604</v>
      </c>
      <c r="B98" s="291" t="s">
        <v>530</v>
      </c>
      <c r="C98" s="291"/>
      <c r="D98" s="291" t="s">
        <v>530</v>
      </c>
      <c r="E98" s="291">
        <v>11604</v>
      </c>
    </row>
    <row r="99" spans="1:5" ht="12.75" x14ac:dyDescent="0.2">
      <c r="A99" s="291">
        <v>11605</v>
      </c>
      <c r="B99" s="291" t="s">
        <v>531</v>
      </c>
      <c r="C99" s="291"/>
      <c r="D99" s="291" t="s">
        <v>531</v>
      </c>
      <c r="E99" s="291">
        <v>11605</v>
      </c>
    </row>
    <row r="100" spans="1:5" ht="12.75" x14ac:dyDescent="0.2">
      <c r="A100" s="291">
        <v>11701</v>
      </c>
      <c r="B100" s="291" t="s">
        <v>532</v>
      </c>
      <c r="C100" s="291"/>
      <c r="D100" s="291" t="s">
        <v>532</v>
      </c>
      <c r="E100" s="291">
        <v>11701</v>
      </c>
    </row>
    <row r="101" spans="1:5" ht="12.75" x14ac:dyDescent="0.2">
      <c r="A101" s="291">
        <v>11702</v>
      </c>
      <c r="B101" s="291" t="s">
        <v>534</v>
      </c>
      <c r="C101" s="291"/>
      <c r="D101" s="291" t="s">
        <v>534</v>
      </c>
      <c r="E101" s="291">
        <v>11702</v>
      </c>
    </row>
    <row r="102" spans="1:5" ht="12.75" x14ac:dyDescent="0.2">
      <c r="A102" s="291">
        <v>11703</v>
      </c>
      <c r="B102" s="291" t="s">
        <v>535</v>
      </c>
      <c r="C102" s="291"/>
      <c r="D102" s="291" t="s">
        <v>535</v>
      </c>
      <c r="E102" s="291">
        <v>11703</v>
      </c>
    </row>
    <row r="103" spans="1:5" ht="12.75" x14ac:dyDescent="0.2">
      <c r="A103" s="291">
        <v>11801</v>
      </c>
      <c r="B103" s="291" t="s">
        <v>536</v>
      </c>
      <c r="C103" s="291"/>
      <c r="D103" s="291" t="s">
        <v>536</v>
      </c>
      <c r="E103" s="291">
        <v>11801</v>
      </c>
    </row>
    <row r="104" spans="1:5" ht="12.75" x14ac:dyDescent="0.2">
      <c r="A104" s="291">
        <v>11802</v>
      </c>
      <c r="B104" s="291" t="s">
        <v>537</v>
      </c>
      <c r="C104" s="291"/>
      <c r="D104" s="291" t="s">
        <v>537</v>
      </c>
      <c r="E104" s="291">
        <v>11802</v>
      </c>
    </row>
    <row r="105" spans="1:5" ht="12.75" x14ac:dyDescent="0.2">
      <c r="A105" s="291">
        <v>11803</v>
      </c>
      <c r="B105" s="291" t="s">
        <v>538</v>
      </c>
      <c r="C105" s="291"/>
      <c r="D105" s="291" t="s">
        <v>538</v>
      </c>
      <c r="E105" s="291">
        <v>11803</v>
      </c>
    </row>
    <row r="106" spans="1:5" ht="12.75" x14ac:dyDescent="0.2">
      <c r="A106" s="291">
        <v>11804</v>
      </c>
      <c r="B106" s="291" t="s">
        <v>540</v>
      </c>
      <c r="C106" s="291"/>
      <c r="D106" s="291" t="s">
        <v>540</v>
      </c>
      <c r="E106" s="291">
        <v>11804</v>
      </c>
    </row>
    <row r="107" spans="1:5" ht="12.75" x14ac:dyDescent="0.2">
      <c r="A107" s="291">
        <v>11901</v>
      </c>
      <c r="B107" s="291" t="s">
        <v>683</v>
      </c>
      <c r="C107" s="291"/>
      <c r="D107" s="291" t="s">
        <v>683</v>
      </c>
      <c r="E107" s="291">
        <v>11901</v>
      </c>
    </row>
    <row r="108" spans="1:5" ht="12.75" x14ac:dyDescent="0.2">
      <c r="A108" s="291">
        <v>11902</v>
      </c>
      <c r="B108" s="291" t="s">
        <v>684</v>
      </c>
      <c r="C108" s="291"/>
      <c r="D108" s="291" t="s">
        <v>684</v>
      </c>
      <c r="E108" s="291">
        <v>11902</v>
      </c>
    </row>
    <row r="109" spans="1:5" ht="12.75" x14ac:dyDescent="0.2">
      <c r="A109" s="291">
        <v>11903</v>
      </c>
      <c r="B109" s="291" t="s">
        <v>541</v>
      </c>
      <c r="C109" s="291"/>
      <c r="D109" s="291" t="s">
        <v>541</v>
      </c>
      <c r="E109" s="291">
        <v>11903</v>
      </c>
    </row>
    <row r="110" spans="1:5" ht="12.75" x14ac:dyDescent="0.2">
      <c r="A110" s="291">
        <v>11904</v>
      </c>
      <c r="B110" s="291" t="s">
        <v>543</v>
      </c>
      <c r="C110" s="291"/>
      <c r="D110" s="291" t="s">
        <v>543</v>
      </c>
      <c r="E110" s="291">
        <v>11904</v>
      </c>
    </row>
    <row r="111" spans="1:5" ht="12.75" x14ac:dyDescent="0.2">
      <c r="A111" s="291">
        <v>11905</v>
      </c>
      <c r="B111" s="291" t="s">
        <v>544</v>
      </c>
      <c r="C111" s="291"/>
      <c r="D111" s="291" t="s">
        <v>544</v>
      </c>
      <c r="E111" s="291">
        <v>11905</v>
      </c>
    </row>
    <row r="112" spans="1:5" ht="12.75" x14ac:dyDescent="0.2">
      <c r="A112" s="291">
        <v>11906</v>
      </c>
      <c r="B112" s="291" t="s">
        <v>545</v>
      </c>
      <c r="C112" s="291"/>
      <c r="D112" s="291" t="s">
        <v>545</v>
      </c>
      <c r="E112" s="291">
        <v>11906</v>
      </c>
    </row>
    <row r="113" spans="1:5" ht="12.75" x14ac:dyDescent="0.2">
      <c r="A113" s="291">
        <v>11907</v>
      </c>
      <c r="B113" s="291" t="s">
        <v>547</v>
      </c>
      <c r="C113" s="291"/>
      <c r="D113" s="291" t="s">
        <v>547</v>
      </c>
      <c r="E113" s="291">
        <v>11907</v>
      </c>
    </row>
    <row r="114" spans="1:5" ht="12.75" x14ac:dyDescent="0.2">
      <c r="A114" s="291">
        <v>11908</v>
      </c>
      <c r="B114" s="291" t="s">
        <v>548</v>
      </c>
      <c r="C114" s="291"/>
      <c r="D114" s="291" t="s">
        <v>548</v>
      </c>
      <c r="E114" s="291">
        <v>11908</v>
      </c>
    </row>
    <row r="115" spans="1:5" ht="12.75" x14ac:dyDescent="0.2">
      <c r="A115" s="291">
        <v>11909</v>
      </c>
      <c r="B115" s="291" t="s">
        <v>549</v>
      </c>
      <c r="C115" s="291"/>
      <c r="D115" s="291" t="s">
        <v>549</v>
      </c>
      <c r="E115" s="291">
        <v>11909</v>
      </c>
    </row>
    <row r="116" spans="1:5" ht="12.75" x14ac:dyDescent="0.2">
      <c r="A116" s="291">
        <v>11910</v>
      </c>
      <c r="B116" s="291" t="s">
        <v>550</v>
      </c>
      <c r="C116" s="291"/>
      <c r="D116" s="291" t="s">
        <v>550</v>
      </c>
      <c r="E116" s="291">
        <v>11910</v>
      </c>
    </row>
    <row r="117" spans="1:5" ht="12.75" x14ac:dyDescent="0.2">
      <c r="A117" s="291">
        <v>11911</v>
      </c>
      <c r="B117" s="291" t="s">
        <v>551</v>
      </c>
      <c r="C117" s="291"/>
      <c r="D117" s="291" t="s">
        <v>551</v>
      </c>
      <c r="E117" s="291">
        <v>11911</v>
      </c>
    </row>
    <row r="118" spans="1:5" ht="12.75" x14ac:dyDescent="0.2">
      <c r="A118" s="291">
        <v>11912</v>
      </c>
      <c r="B118" s="291" t="s">
        <v>552</v>
      </c>
      <c r="C118" s="291"/>
      <c r="D118" s="291" t="s">
        <v>552</v>
      </c>
      <c r="E118" s="291">
        <v>11912</v>
      </c>
    </row>
    <row r="119" spans="1:5" ht="12.75" x14ac:dyDescent="0.2">
      <c r="A119" s="291">
        <v>12001</v>
      </c>
      <c r="B119" s="291" t="s">
        <v>685</v>
      </c>
      <c r="C119" s="291"/>
      <c r="D119" s="291" t="s">
        <v>685</v>
      </c>
      <c r="E119" s="291">
        <v>12001</v>
      </c>
    </row>
    <row r="120" spans="1:5" ht="12.75" x14ac:dyDescent="0.2">
      <c r="A120" s="291">
        <v>12002</v>
      </c>
      <c r="B120" s="291" t="s">
        <v>686</v>
      </c>
      <c r="C120" s="291"/>
      <c r="D120" s="291" t="s">
        <v>686</v>
      </c>
      <c r="E120" s="291">
        <v>12002</v>
      </c>
    </row>
    <row r="121" spans="1:5" ht="12.75" x14ac:dyDescent="0.2">
      <c r="A121" s="291">
        <v>12003</v>
      </c>
      <c r="B121" s="291" t="s">
        <v>687</v>
      </c>
      <c r="C121" s="291"/>
      <c r="D121" s="291" t="s">
        <v>687</v>
      </c>
      <c r="E121" s="291">
        <v>12003</v>
      </c>
    </row>
    <row r="122" spans="1:5" ht="12.75" x14ac:dyDescent="0.2">
      <c r="A122" s="291">
        <v>12004</v>
      </c>
      <c r="B122" s="291" t="s">
        <v>688</v>
      </c>
      <c r="C122" s="291"/>
      <c r="D122" s="291" t="s">
        <v>688</v>
      </c>
      <c r="E122" s="291">
        <v>12004</v>
      </c>
    </row>
    <row r="123" spans="1:5" ht="12.75" x14ac:dyDescent="0.2">
      <c r="A123" s="291">
        <v>12005</v>
      </c>
      <c r="B123" s="291" t="s">
        <v>689</v>
      </c>
      <c r="C123" s="291"/>
      <c r="D123" s="291" t="s">
        <v>689</v>
      </c>
      <c r="E123" s="291">
        <v>12005</v>
      </c>
    </row>
    <row r="124" spans="1:5" ht="12.75" x14ac:dyDescent="0.2">
      <c r="A124" s="291">
        <v>12006</v>
      </c>
      <c r="B124" s="291" t="s">
        <v>690</v>
      </c>
      <c r="C124" s="291"/>
      <c r="D124" s="291" t="s">
        <v>690</v>
      </c>
      <c r="E124" s="291">
        <v>12006</v>
      </c>
    </row>
    <row r="125" spans="1:5" ht="12.75" x14ac:dyDescent="0.2">
      <c r="A125" s="291">
        <v>20101</v>
      </c>
      <c r="B125" s="291" t="s">
        <v>158</v>
      </c>
      <c r="C125" s="291"/>
      <c r="D125" s="291" t="s">
        <v>158</v>
      </c>
      <c r="E125" s="291">
        <v>20101</v>
      </c>
    </row>
    <row r="126" spans="1:5" ht="12.75" x14ac:dyDescent="0.2">
      <c r="A126" s="291">
        <v>20102</v>
      </c>
      <c r="B126" s="291" t="s">
        <v>498</v>
      </c>
      <c r="C126" s="291"/>
      <c r="D126" s="291" t="s">
        <v>498</v>
      </c>
      <c r="E126" s="291">
        <v>20102</v>
      </c>
    </row>
    <row r="127" spans="1:5" ht="12.75" x14ac:dyDescent="0.2">
      <c r="A127" s="291">
        <v>20103</v>
      </c>
      <c r="B127" s="291" t="s">
        <v>222</v>
      </c>
      <c r="C127" s="291"/>
      <c r="D127" s="291" t="s">
        <v>222</v>
      </c>
      <c r="E127" s="291">
        <v>20103</v>
      </c>
    </row>
    <row r="128" spans="1:5" ht="12.75" x14ac:dyDescent="0.2">
      <c r="A128" s="291">
        <v>20104</v>
      </c>
      <c r="B128" s="291" t="s">
        <v>223</v>
      </c>
      <c r="C128" s="291"/>
      <c r="D128" s="291" t="s">
        <v>223</v>
      </c>
      <c r="E128" s="291">
        <v>20104</v>
      </c>
    </row>
    <row r="129" spans="1:5" ht="12.75" x14ac:dyDescent="0.2">
      <c r="A129" s="291">
        <v>20105</v>
      </c>
      <c r="B129" s="291" t="s">
        <v>554</v>
      </c>
      <c r="C129" s="291"/>
      <c r="D129" s="291" t="s">
        <v>554</v>
      </c>
      <c r="E129" s="291">
        <v>20105</v>
      </c>
    </row>
    <row r="130" spans="1:5" ht="12.75" x14ac:dyDescent="0.2">
      <c r="A130" s="291">
        <v>20106</v>
      </c>
      <c r="B130" s="291" t="s">
        <v>225</v>
      </c>
      <c r="C130" s="291"/>
      <c r="D130" s="291" t="s">
        <v>225</v>
      </c>
      <c r="E130" s="291">
        <v>20106</v>
      </c>
    </row>
    <row r="131" spans="1:5" ht="12.75" x14ac:dyDescent="0.2">
      <c r="A131" s="291">
        <v>20107</v>
      </c>
      <c r="B131" s="291" t="s">
        <v>227</v>
      </c>
      <c r="C131" s="291"/>
      <c r="D131" s="291" t="s">
        <v>227</v>
      </c>
      <c r="E131" s="291">
        <v>20107</v>
      </c>
    </row>
    <row r="132" spans="1:5" ht="12.75" x14ac:dyDescent="0.2">
      <c r="A132" s="291">
        <v>20108</v>
      </c>
      <c r="B132" s="291" t="s">
        <v>228</v>
      </c>
      <c r="C132" s="291"/>
      <c r="D132" s="291" t="s">
        <v>228</v>
      </c>
      <c r="E132" s="291">
        <v>20108</v>
      </c>
    </row>
    <row r="133" spans="1:5" ht="12.75" x14ac:dyDescent="0.2">
      <c r="A133" s="291">
        <v>20109</v>
      </c>
      <c r="B133" s="291" t="s">
        <v>556</v>
      </c>
      <c r="C133" s="291"/>
      <c r="D133" s="291" t="s">
        <v>556</v>
      </c>
      <c r="E133" s="291">
        <v>20109</v>
      </c>
    </row>
    <row r="134" spans="1:5" ht="12.75" x14ac:dyDescent="0.2">
      <c r="A134" s="291">
        <v>20110</v>
      </c>
      <c r="B134" s="291" t="s">
        <v>231</v>
      </c>
      <c r="C134" s="291"/>
      <c r="D134" s="291" t="s">
        <v>231</v>
      </c>
      <c r="E134" s="291">
        <v>20110</v>
      </c>
    </row>
    <row r="135" spans="1:5" ht="12.75" x14ac:dyDescent="0.2">
      <c r="A135" s="291">
        <v>20111</v>
      </c>
      <c r="B135" s="291" t="s">
        <v>557</v>
      </c>
      <c r="C135" s="291"/>
      <c r="D135" s="291" t="s">
        <v>557</v>
      </c>
      <c r="E135" s="291">
        <v>20111</v>
      </c>
    </row>
    <row r="136" spans="1:5" ht="12.75" x14ac:dyDescent="0.2">
      <c r="A136" s="291">
        <v>20112</v>
      </c>
      <c r="B136" s="291" t="s">
        <v>233</v>
      </c>
      <c r="C136" s="291"/>
      <c r="D136" s="291" t="s">
        <v>233</v>
      </c>
      <c r="E136" s="291">
        <v>20112</v>
      </c>
    </row>
    <row r="137" spans="1:5" ht="12.75" x14ac:dyDescent="0.2">
      <c r="A137" s="291">
        <v>20113</v>
      </c>
      <c r="B137" s="291" t="s">
        <v>235</v>
      </c>
      <c r="C137" s="291"/>
      <c r="D137" s="291" t="s">
        <v>235</v>
      </c>
      <c r="E137" s="291">
        <v>20113</v>
      </c>
    </row>
    <row r="138" spans="1:5" ht="12.75" x14ac:dyDescent="0.2">
      <c r="A138" s="291">
        <v>20114</v>
      </c>
      <c r="B138" s="291" t="s">
        <v>559</v>
      </c>
      <c r="C138" s="291"/>
      <c r="D138" s="291" t="s">
        <v>559</v>
      </c>
      <c r="E138" s="291">
        <v>20114</v>
      </c>
    </row>
    <row r="139" spans="1:5" ht="12.75" x14ac:dyDescent="0.2">
      <c r="A139" s="291">
        <v>20201</v>
      </c>
      <c r="B139" s="291" t="s">
        <v>420</v>
      </c>
      <c r="C139" s="291"/>
      <c r="D139" s="291" t="s">
        <v>420</v>
      </c>
      <c r="E139" s="291">
        <v>20201</v>
      </c>
    </row>
    <row r="140" spans="1:5" ht="12.75" x14ac:dyDescent="0.2">
      <c r="A140" s="291">
        <v>20202</v>
      </c>
      <c r="B140" s="291" t="s">
        <v>505</v>
      </c>
      <c r="C140" s="291"/>
      <c r="D140" s="291" t="s">
        <v>505</v>
      </c>
      <c r="E140" s="291">
        <v>20202</v>
      </c>
    </row>
    <row r="141" spans="1:5" ht="12.75" x14ac:dyDescent="0.2">
      <c r="A141" s="291">
        <v>20203</v>
      </c>
      <c r="B141" s="291" t="s">
        <v>561</v>
      </c>
      <c r="C141" s="291"/>
      <c r="D141" s="291" t="s">
        <v>561</v>
      </c>
      <c r="E141" s="291">
        <v>20203</v>
      </c>
    </row>
    <row r="142" spans="1:5" ht="12.75" x14ac:dyDescent="0.2">
      <c r="A142" s="291">
        <v>20204</v>
      </c>
      <c r="B142" s="291" t="s">
        <v>691</v>
      </c>
      <c r="C142" s="291"/>
      <c r="D142" s="291" t="s">
        <v>691</v>
      </c>
      <c r="E142" s="291">
        <v>20204</v>
      </c>
    </row>
    <row r="143" spans="1:5" ht="12.75" x14ac:dyDescent="0.2">
      <c r="A143" s="291">
        <v>20205</v>
      </c>
      <c r="B143" s="291" t="s">
        <v>562</v>
      </c>
      <c r="C143" s="291"/>
      <c r="D143" s="291" t="s">
        <v>562</v>
      </c>
      <c r="E143" s="291">
        <v>20205</v>
      </c>
    </row>
    <row r="144" spans="1:5" ht="12.75" x14ac:dyDescent="0.2">
      <c r="A144" s="291">
        <v>20206</v>
      </c>
      <c r="B144" s="291" t="s">
        <v>563</v>
      </c>
      <c r="C144" s="291"/>
      <c r="D144" s="291" t="s">
        <v>563</v>
      </c>
      <c r="E144" s="291">
        <v>20206</v>
      </c>
    </row>
    <row r="145" spans="1:5" ht="12.75" x14ac:dyDescent="0.2">
      <c r="A145" s="291">
        <v>20207</v>
      </c>
      <c r="B145" s="291" t="s">
        <v>564</v>
      </c>
      <c r="C145" s="291"/>
      <c r="D145" s="291" t="s">
        <v>564</v>
      </c>
      <c r="E145" s="291">
        <v>20207</v>
      </c>
    </row>
    <row r="146" spans="1:5" ht="12.75" x14ac:dyDescent="0.2">
      <c r="A146" s="291">
        <v>20208</v>
      </c>
      <c r="B146" s="291" t="s">
        <v>565</v>
      </c>
      <c r="C146" s="291"/>
      <c r="D146" s="291" t="s">
        <v>565</v>
      </c>
      <c r="E146" s="291">
        <v>20208</v>
      </c>
    </row>
    <row r="147" spans="1:5" ht="12.75" x14ac:dyDescent="0.2">
      <c r="A147" s="291">
        <v>20209</v>
      </c>
      <c r="B147" s="291" t="s">
        <v>567</v>
      </c>
      <c r="C147" s="291"/>
      <c r="D147" s="291" t="s">
        <v>567</v>
      </c>
      <c r="E147" s="291">
        <v>20209</v>
      </c>
    </row>
    <row r="148" spans="1:5" ht="12.75" x14ac:dyDescent="0.2">
      <c r="A148" s="291">
        <v>20210</v>
      </c>
      <c r="B148" s="291" t="s">
        <v>568</v>
      </c>
      <c r="C148" s="291"/>
      <c r="D148" s="291" t="s">
        <v>568</v>
      </c>
      <c r="E148" s="291">
        <v>20210</v>
      </c>
    </row>
    <row r="149" spans="1:5" ht="12.75" x14ac:dyDescent="0.2">
      <c r="A149" s="291">
        <v>20211</v>
      </c>
      <c r="B149" s="291" t="s">
        <v>569</v>
      </c>
      <c r="C149" s="291"/>
      <c r="D149" s="291" t="s">
        <v>569</v>
      </c>
      <c r="E149" s="291">
        <v>20211</v>
      </c>
    </row>
    <row r="150" spans="1:5" ht="12.75" x14ac:dyDescent="0.2">
      <c r="A150" s="291">
        <v>20212</v>
      </c>
      <c r="B150" s="291" t="s">
        <v>571</v>
      </c>
      <c r="C150" s="291"/>
      <c r="D150" s="291" t="s">
        <v>571</v>
      </c>
      <c r="E150" s="291">
        <v>20212</v>
      </c>
    </row>
    <row r="151" spans="1:5" ht="12.75" x14ac:dyDescent="0.2">
      <c r="A151" s="291">
        <v>20213</v>
      </c>
      <c r="B151" s="291" t="s">
        <v>692</v>
      </c>
      <c r="C151" s="291"/>
      <c r="D151" s="291" t="s">
        <v>692</v>
      </c>
      <c r="E151" s="291">
        <v>20213</v>
      </c>
    </row>
    <row r="152" spans="1:5" ht="12.75" x14ac:dyDescent="0.2">
      <c r="A152" s="291">
        <v>20214</v>
      </c>
      <c r="B152" s="291" t="s">
        <v>572</v>
      </c>
      <c r="C152" s="291"/>
      <c r="D152" s="291" t="s">
        <v>572</v>
      </c>
      <c r="E152" s="291">
        <v>20214</v>
      </c>
    </row>
    <row r="153" spans="1:5" ht="12.75" x14ac:dyDescent="0.2">
      <c r="A153" s="291">
        <v>20301</v>
      </c>
      <c r="B153" s="291" t="s">
        <v>165</v>
      </c>
      <c r="C153" s="291"/>
      <c r="D153" s="291" t="s">
        <v>165</v>
      </c>
      <c r="E153" s="291">
        <v>20301</v>
      </c>
    </row>
    <row r="154" spans="1:5" ht="12.75" x14ac:dyDescent="0.2">
      <c r="A154" s="291">
        <v>20302</v>
      </c>
      <c r="B154" s="291" t="s">
        <v>203</v>
      </c>
      <c r="C154" s="291"/>
      <c r="D154" s="291" t="s">
        <v>203</v>
      </c>
      <c r="E154" s="291">
        <v>20302</v>
      </c>
    </row>
    <row r="155" spans="1:5" ht="12.75" x14ac:dyDescent="0.2">
      <c r="A155" s="291">
        <v>20303</v>
      </c>
      <c r="B155" s="291" t="s">
        <v>573</v>
      </c>
      <c r="C155" s="291"/>
      <c r="D155" s="291" t="s">
        <v>573</v>
      </c>
      <c r="E155" s="291">
        <v>20303</v>
      </c>
    </row>
    <row r="156" spans="1:5" ht="12.75" x14ac:dyDescent="0.2">
      <c r="A156" s="291">
        <v>20304</v>
      </c>
      <c r="B156" s="291" t="s">
        <v>243</v>
      </c>
      <c r="C156" s="291"/>
      <c r="D156" s="291" t="s">
        <v>243</v>
      </c>
      <c r="E156" s="291">
        <v>20304</v>
      </c>
    </row>
    <row r="157" spans="1:5" ht="12.75" x14ac:dyDescent="0.2">
      <c r="A157" s="291">
        <v>20305</v>
      </c>
      <c r="B157" s="291" t="s">
        <v>244</v>
      </c>
      <c r="C157" s="291"/>
      <c r="D157" s="291" t="s">
        <v>244</v>
      </c>
      <c r="E157" s="291">
        <v>20305</v>
      </c>
    </row>
    <row r="158" spans="1:5" ht="12.75" x14ac:dyDescent="0.2">
      <c r="A158" s="291">
        <v>20307</v>
      </c>
      <c r="B158" s="291" t="s">
        <v>246</v>
      </c>
      <c r="C158" s="291"/>
      <c r="D158" s="291" t="s">
        <v>246</v>
      </c>
      <c r="E158" s="291">
        <v>20307</v>
      </c>
    </row>
    <row r="159" spans="1:5" ht="12.75" x14ac:dyDescent="0.2">
      <c r="A159" s="291">
        <v>20308</v>
      </c>
      <c r="B159" s="291" t="s">
        <v>248</v>
      </c>
      <c r="C159" s="291"/>
      <c r="D159" s="291" t="s">
        <v>248</v>
      </c>
      <c r="E159" s="291">
        <v>20308</v>
      </c>
    </row>
    <row r="160" spans="1:5" ht="12.75" x14ac:dyDescent="0.2">
      <c r="A160" s="291">
        <v>20401</v>
      </c>
      <c r="B160" s="291" t="s">
        <v>170</v>
      </c>
      <c r="C160" s="291"/>
      <c r="D160" s="291" t="s">
        <v>170</v>
      </c>
      <c r="E160" s="291">
        <v>20401</v>
      </c>
    </row>
    <row r="161" spans="1:5" ht="12.75" x14ac:dyDescent="0.2">
      <c r="A161" s="291">
        <v>20402</v>
      </c>
      <c r="B161" s="291" t="s">
        <v>206</v>
      </c>
      <c r="C161" s="291"/>
      <c r="D161" s="291" t="s">
        <v>206</v>
      </c>
      <c r="E161" s="291">
        <v>20402</v>
      </c>
    </row>
    <row r="162" spans="1:5" ht="12.75" x14ac:dyDescent="0.2">
      <c r="A162" s="291">
        <v>20403</v>
      </c>
      <c r="B162" s="291" t="s">
        <v>575</v>
      </c>
      <c r="C162" s="291"/>
      <c r="D162" s="291" t="s">
        <v>575</v>
      </c>
      <c r="E162" s="291">
        <v>20403</v>
      </c>
    </row>
    <row r="163" spans="1:5" ht="12.75" x14ac:dyDescent="0.2">
      <c r="A163" s="291">
        <v>20404</v>
      </c>
      <c r="B163" s="291" t="s">
        <v>251</v>
      </c>
      <c r="C163" s="291"/>
      <c r="D163" s="291" t="s">
        <v>251</v>
      </c>
      <c r="E163" s="291">
        <v>20404</v>
      </c>
    </row>
    <row r="164" spans="1:5" ht="12.75" x14ac:dyDescent="0.2">
      <c r="A164" s="291">
        <v>20501</v>
      </c>
      <c r="B164" s="291" t="s">
        <v>174</v>
      </c>
      <c r="C164" s="291"/>
      <c r="D164" s="291" t="s">
        <v>174</v>
      </c>
      <c r="E164" s="291">
        <v>20501</v>
      </c>
    </row>
    <row r="165" spans="1:5" ht="12.75" x14ac:dyDescent="0.2">
      <c r="A165" s="291">
        <v>20502</v>
      </c>
      <c r="B165" s="291" t="s">
        <v>533</v>
      </c>
      <c r="C165" s="291"/>
      <c r="D165" s="291" t="s">
        <v>533</v>
      </c>
      <c r="E165" s="291">
        <v>20502</v>
      </c>
    </row>
    <row r="166" spans="1:5" ht="12.75" x14ac:dyDescent="0.2">
      <c r="A166" s="291">
        <v>20503</v>
      </c>
      <c r="B166" s="291" t="s">
        <v>253</v>
      </c>
      <c r="C166" s="291"/>
      <c r="D166" s="291" t="s">
        <v>253</v>
      </c>
      <c r="E166" s="291">
        <v>20503</v>
      </c>
    </row>
    <row r="167" spans="1:5" ht="12.75" x14ac:dyDescent="0.2">
      <c r="A167" s="291">
        <v>20504</v>
      </c>
      <c r="B167" s="291" t="s">
        <v>255</v>
      </c>
      <c r="C167" s="291"/>
      <c r="D167" s="291" t="s">
        <v>255</v>
      </c>
      <c r="E167" s="291">
        <v>20504</v>
      </c>
    </row>
    <row r="168" spans="1:5" ht="12.75" x14ac:dyDescent="0.2">
      <c r="A168" s="291">
        <v>20505</v>
      </c>
      <c r="B168" s="291" t="s">
        <v>578</v>
      </c>
      <c r="C168" s="291"/>
      <c r="D168" s="291" t="s">
        <v>578</v>
      </c>
      <c r="E168" s="291">
        <v>20505</v>
      </c>
    </row>
    <row r="169" spans="1:5" ht="12.75" x14ac:dyDescent="0.2">
      <c r="A169" s="291">
        <v>20506</v>
      </c>
      <c r="B169" s="291" t="s">
        <v>579</v>
      </c>
      <c r="C169" s="291"/>
      <c r="D169" s="291" t="s">
        <v>579</v>
      </c>
      <c r="E169" s="291">
        <v>20506</v>
      </c>
    </row>
    <row r="170" spans="1:5" ht="12.75" x14ac:dyDescent="0.2">
      <c r="A170" s="291">
        <v>20507</v>
      </c>
      <c r="B170" s="291" t="s">
        <v>257</v>
      </c>
      <c r="C170" s="291"/>
      <c r="D170" s="291" t="s">
        <v>257</v>
      </c>
      <c r="E170" s="291">
        <v>20507</v>
      </c>
    </row>
    <row r="171" spans="1:5" ht="12.75" x14ac:dyDescent="0.2">
      <c r="A171" s="291">
        <v>20508</v>
      </c>
      <c r="B171" s="291" t="s">
        <v>259</v>
      </c>
      <c r="C171" s="291"/>
      <c r="D171" s="291" t="s">
        <v>259</v>
      </c>
      <c r="E171" s="291">
        <v>20508</v>
      </c>
    </row>
    <row r="172" spans="1:5" ht="12.75" x14ac:dyDescent="0.2">
      <c r="A172" s="291">
        <v>20601</v>
      </c>
      <c r="B172" s="291" t="s">
        <v>179</v>
      </c>
      <c r="C172" s="291"/>
      <c r="D172" s="291" t="s">
        <v>179</v>
      </c>
      <c r="E172" s="291">
        <v>20601</v>
      </c>
    </row>
    <row r="173" spans="1:5" ht="12.75" x14ac:dyDescent="0.2">
      <c r="A173" s="291">
        <v>20602</v>
      </c>
      <c r="B173" s="291" t="s">
        <v>212</v>
      </c>
      <c r="C173" s="291"/>
      <c r="D173" s="291" t="s">
        <v>212</v>
      </c>
      <c r="E173" s="291">
        <v>20602</v>
      </c>
    </row>
    <row r="174" spans="1:5" ht="12.75" x14ac:dyDescent="0.2">
      <c r="A174" s="291">
        <v>20603</v>
      </c>
      <c r="B174" s="291" t="s">
        <v>580</v>
      </c>
      <c r="C174" s="291"/>
      <c r="D174" s="291" t="s">
        <v>580</v>
      </c>
      <c r="E174" s="291">
        <v>20603</v>
      </c>
    </row>
    <row r="175" spans="1:5" ht="12.75" x14ac:dyDescent="0.2">
      <c r="A175" s="291">
        <v>20604</v>
      </c>
      <c r="B175" s="291" t="s">
        <v>264</v>
      </c>
      <c r="C175" s="291"/>
      <c r="D175" s="291" t="s">
        <v>264</v>
      </c>
      <c r="E175" s="291">
        <v>20604</v>
      </c>
    </row>
    <row r="176" spans="1:5" ht="12.75" x14ac:dyDescent="0.2">
      <c r="A176" s="291">
        <v>20605</v>
      </c>
      <c r="B176" s="291" t="s">
        <v>581</v>
      </c>
      <c r="C176" s="291"/>
      <c r="D176" s="291" t="s">
        <v>581</v>
      </c>
      <c r="E176" s="291">
        <v>20605</v>
      </c>
    </row>
    <row r="177" spans="1:5" ht="12.75" x14ac:dyDescent="0.2">
      <c r="A177" s="291">
        <v>20606</v>
      </c>
      <c r="B177" s="291" t="s">
        <v>265</v>
      </c>
      <c r="C177" s="291"/>
      <c r="D177" s="291" t="s">
        <v>265</v>
      </c>
      <c r="E177" s="291">
        <v>20606</v>
      </c>
    </row>
    <row r="178" spans="1:5" ht="12.75" x14ac:dyDescent="0.2">
      <c r="A178" s="291">
        <v>20607</v>
      </c>
      <c r="B178" s="291" t="s">
        <v>693</v>
      </c>
      <c r="C178" s="291"/>
      <c r="D178" s="291" t="s">
        <v>693</v>
      </c>
      <c r="E178" s="291">
        <v>20607</v>
      </c>
    </row>
    <row r="179" spans="1:5" ht="12.75" x14ac:dyDescent="0.2">
      <c r="A179" s="291">
        <v>20608</v>
      </c>
      <c r="B179" s="291" t="s">
        <v>267</v>
      </c>
      <c r="C179" s="291"/>
      <c r="D179" s="291" t="s">
        <v>267</v>
      </c>
      <c r="E179" s="291">
        <v>20608</v>
      </c>
    </row>
    <row r="180" spans="1:5" ht="12.75" x14ac:dyDescent="0.2">
      <c r="A180" s="291">
        <v>20701</v>
      </c>
      <c r="B180" s="291" t="s">
        <v>183</v>
      </c>
      <c r="C180" s="291"/>
      <c r="D180" s="291" t="s">
        <v>183</v>
      </c>
      <c r="E180" s="291">
        <v>20701</v>
      </c>
    </row>
    <row r="181" spans="1:5" ht="12.75" x14ac:dyDescent="0.2">
      <c r="A181" s="291">
        <v>20702</v>
      </c>
      <c r="B181" s="291" t="s">
        <v>215</v>
      </c>
      <c r="C181" s="291"/>
      <c r="D181" s="291" t="s">
        <v>215</v>
      </c>
      <c r="E181" s="291">
        <v>20702</v>
      </c>
    </row>
    <row r="182" spans="1:5" ht="12.75" x14ac:dyDescent="0.2">
      <c r="A182" s="291">
        <v>20703</v>
      </c>
      <c r="B182" s="291" t="s">
        <v>269</v>
      </c>
      <c r="C182" s="291"/>
      <c r="D182" s="291" t="s">
        <v>269</v>
      </c>
      <c r="E182" s="291">
        <v>20703</v>
      </c>
    </row>
    <row r="183" spans="1:5" ht="12.75" x14ac:dyDescent="0.2">
      <c r="A183" s="291">
        <v>20704</v>
      </c>
      <c r="B183" s="291" t="s">
        <v>270</v>
      </c>
      <c r="C183" s="291"/>
      <c r="D183" s="291" t="s">
        <v>270</v>
      </c>
      <c r="E183" s="291">
        <v>20704</v>
      </c>
    </row>
    <row r="184" spans="1:5" ht="12.75" x14ac:dyDescent="0.2">
      <c r="A184" s="291">
        <v>20705</v>
      </c>
      <c r="B184" s="291" t="s">
        <v>271</v>
      </c>
      <c r="C184" s="291"/>
      <c r="D184" s="291" t="s">
        <v>271</v>
      </c>
      <c r="E184" s="291">
        <v>20705</v>
      </c>
    </row>
    <row r="185" spans="1:5" ht="12.75" x14ac:dyDescent="0.2">
      <c r="A185" s="291">
        <v>20706</v>
      </c>
      <c r="B185" s="291" t="s">
        <v>584</v>
      </c>
      <c r="C185" s="291"/>
      <c r="D185" s="291" t="s">
        <v>584</v>
      </c>
      <c r="E185" s="291">
        <v>20706</v>
      </c>
    </row>
    <row r="186" spans="1:5" ht="12.75" x14ac:dyDescent="0.2">
      <c r="A186" s="291">
        <v>20707</v>
      </c>
      <c r="B186" s="291" t="s">
        <v>586</v>
      </c>
      <c r="C186" s="291"/>
      <c r="D186" s="291" t="s">
        <v>586</v>
      </c>
      <c r="E186" s="291">
        <v>20707</v>
      </c>
    </row>
    <row r="187" spans="1:5" ht="12.75" x14ac:dyDescent="0.2">
      <c r="A187" s="291">
        <v>20801</v>
      </c>
      <c r="B187" s="291" t="s">
        <v>471</v>
      </c>
      <c r="C187" s="291"/>
      <c r="D187" s="291" t="s">
        <v>471</v>
      </c>
      <c r="E187" s="291">
        <v>20801</v>
      </c>
    </row>
    <row r="188" spans="1:5" ht="12.75" x14ac:dyDescent="0.2">
      <c r="A188" s="291">
        <v>20802</v>
      </c>
      <c r="B188" s="291" t="s">
        <v>553</v>
      </c>
      <c r="C188" s="291"/>
      <c r="D188" s="291" t="s">
        <v>553</v>
      </c>
      <c r="E188" s="291">
        <v>20802</v>
      </c>
    </row>
    <row r="189" spans="1:5" ht="12.75" x14ac:dyDescent="0.2">
      <c r="A189" s="291">
        <v>20803</v>
      </c>
      <c r="B189" s="291" t="s">
        <v>588</v>
      </c>
      <c r="C189" s="291"/>
      <c r="D189" s="291" t="s">
        <v>588</v>
      </c>
      <c r="E189" s="291">
        <v>20803</v>
      </c>
    </row>
    <row r="190" spans="1:5" ht="12.75" x14ac:dyDescent="0.2">
      <c r="A190" s="291">
        <v>20804</v>
      </c>
      <c r="B190" s="291" t="s">
        <v>589</v>
      </c>
      <c r="C190" s="291"/>
      <c r="D190" s="291" t="s">
        <v>589</v>
      </c>
      <c r="E190" s="291">
        <v>20804</v>
      </c>
    </row>
    <row r="191" spans="1:5" ht="12.75" x14ac:dyDescent="0.2">
      <c r="A191" s="291">
        <v>20805</v>
      </c>
      <c r="B191" s="291" t="s">
        <v>694</v>
      </c>
      <c r="C191" s="291"/>
      <c r="D191" s="291" t="s">
        <v>694</v>
      </c>
      <c r="E191" s="291">
        <v>20805</v>
      </c>
    </row>
    <row r="192" spans="1:5" ht="12.75" x14ac:dyDescent="0.2">
      <c r="A192" s="291">
        <v>20901</v>
      </c>
      <c r="B192" s="291" t="s">
        <v>188</v>
      </c>
      <c r="C192" s="291"/>
      <c r="D192" s="291" t="s">
        <v>188</v>
      </c>
      <c r="E192" s="291">
        <v>20901</v>
      </c>
    </row>
    <row r="193" spans="1:5" ht="12.75" x14ac:dyDescent="0.2">
      <c r="A193" s="291">
        <v>20902</v>
      </c>
      <c r="B193" s="291" t="s">
        <v>221</v>
      </c>
      <c r="C193" s="291"/>
      <c r="D193" s="291" t="s">
        <v>221</v>
      </c>
      <c r="E193" s="291">
        <v>20902</v>
      </c>
    </row>
    <row r="194" spans="1:5" ht="12.75" x14ac:dyDescent="0.2">
      <c r="A194" s="291">
        <v>20903</v>
      </c>
      <c r="B194" s="291" t="s">
        <v>695</v>
      </c>
      <c r="C194" s="291"/>
      <c r="D194" s="291" t="s">
        <v>695</v>
      </c>
      <c r="E194" s="291">
        <v>20903</v>
      </c>
    </row>
    <row r="195" spans="1:5" ht="12.75" x14ac:dyDescent="0.2">
      <c r="A195" s="291">
        <v>20904</v>
      </c>
      <c r="B195" s="291" t="s">
        <v>276</v>
      </c>
      <c r="C195" s="291"/>
      <c r="D195" s="291" t="s">
        <v>276</v>
      </c>
      <c r="E195" s="291">
        <v>20904</v>
      </c>
    </row>
    <row r="196" spans="1:5" ht="12.75" x14ac:dyDescent="0.2">
      <c r="A196" s="291">
        <v>20905</v>
      </c>
      <c r="B196" s="291" t="s">
        <v>277</v>
      </c>
      <c r="C196" s="291"/>
      <c r="D196" s="291" t="s">
        <v>277</v>
      </c>
      <c r="E196" s="291">
        <v>20905</v>
      </c>
    </row>
    <row r="197" spans="1:5" ht="12.75" x14ac:dyDescent="0.2">
      <c r="A197" s="291">
        <v>21001</v>
      </c>
      <c r="B197" s="291" t="s">
        <v>192</v>
      </c>
      <c r="C197" s="291"/>
      <c r="D197" s="291" t="s">
        <v>192</v>
      </c>
      <c r="E197" s="291">
        <v>21001</v>
      </c>
    </row>
    <row r="198" spans="1:5" ht="12.75" x14ac:dyDescent="0.2">
      <c r="A198" s="291">
        <v>21002</v>
      </c>
      <c r="B198" s="291" t="s">
        <v>226</v>
      </c>
      <c r="C198" s="291"/>
      <c r="D198" s="291" t="s">
        <v>226</v>
      </c>
      <c r="E198" s="291">
        <v>21002</v>
      </c>
    </row>
    <row r="199" spans="1:5" ht="12.75" x14ac:dyDescent="0.2">
      <c r="A199" s="291">
        <v>21003</v>
      </c>
      <c r="B199" s="291" t="s">
        <v>279</v>
      </c>
      <c r="C199" s="291"/>
      <c r="D199" s="291" t="s">
        <v>279</v>
      </c>
      <c r="E199" s="291">
        <v>21003</v>
      </c>
    </row>
    <row r="200" spans="1:5" ht="12.75" x14ac:dyDescent="0.2">
      <c r="A200" s="291">
        <v>21004</v>
      </c>
      <c r="B200" s="291" t="s">
        <v>696</v>
      </c>
      <c r="C200" s="291"/>
      <c r="D200" s="291" t="s">
        <v>696</v>
      </c>
      <c r="E200" s="291">
        <v>21004</v>
      </c>
    </row>
    <row r="201" spans="1:5" ht="12.75" x14ac:dyDescent="0.2">
      <c r="A201" s="291">
        <v>21005</v>
      </c>
      <c r="B201" s="291" t="s">
        <v>281</v>
      </c>
      <c r="C201" s="291"/>
      <c r="D201" s="291" t="s">
        <v>281</v>
      </c>
      <c r="E201" s="291">
        <v>21005</v>
      </c>
    </row>
    <row r="202" spans="1:5" ht="12.75" x14ac:dyDescent="0.2">
      <c r="A202" s="291">
        <v>21006</v>
      </c>
      <c r="B202" s="291" t="s">
        <v>283</v>
      </c>
      <c r="C202" s="291"/>
      <c r="D202" s="291" t="s">
        <v>283</v>
      </c>
      <c r="E202" s="291">
        <v>21006</v>
      </c>
    </row>
    <row r="203" spans="1:5" ht="12.75" x14ac:dyDescent="0.2">
      <c r="A203" s="291">
        <v>21007</v>
      </c>
      <c r="B203" s="291" t="s">
        <v>697</v>
      </c>
      <c r="C203" s="291"/>
      <c r="D203" s="291" t="s">
        <v>697</v>
      </c>
      <c r="E203" s="291">
        <v>21007</v>
      </c>
    </row>
    <row r="204" spans="1:5" ht="12.75" x14ac:dyDescent="0.2">
      <c r="A204" s="291">
        <v>21008</v>
      </c>
      <c r="B204" s="291" t="s">
        <v>284</v>
      </c>
      <c r="C204" s="291"/>
      <c r="D204" s="291" t="s">
        <v>284</v>
      </c>
      <c r="E204" s="291">
        <v>21008</v>
      </c>
    </row>
    <row r="205" spans="1:5" ht="12.75" x14ac:dyDescent="0.2">
      <c r="A205" s="291">
        <v>21009</v>
      </c>
      <c r="B205" s="291" t="s">
        <v>285</v>
      </c>
      <c r="C205" s="291"/>
      <c r="D205" s="291" t="s">
        <v>285</v>
      </c>
      <c r="E205" s="291">
        <v>21009</v>
      </c>
    </row>
    <row r="206" spans="1:5" ht="12.75" x14ac:dyDescent="0.2">
      <c r="A206" s="291">
        <v>21010</v>
      </c>
      <c r="B206" s="291" t="s">
        <v>286</v>
      </c>
      <c r="C206" s="291"/>
      <c r="D206" s="291" t="s">
        <v>286</v>
      </c>
      <c r="E206" s="291">
        <v>21010</v>
      </c>
    </row>
    <row r="207" spans="1:5" ht="12.75" x14ac:dyDescent="0.2">
      <c r="A207" s="291">
        <v>21011</v>
      </c>
      <c r="B207" s="291" t="s">
        <v>287</v>
      </c>
      <c r="C207" s="291"/>
      <c r="D207" s="291" t="s">
        <v>287</v>
      </c>
      <c r="E207" s="291">
        <v>21011</v>
      </c>
    </row>
    <row r="208" spans="1:5" ht="12.75" x14ac:dyDescent="0.2">
      <c r="A208" s="291">
        <v>21012</v>
      </c>
      <c r="B208" s="291" t="s">
        <v>288</v>
      </c>
      <c r="C208" s="291"/>
      <c r="D208" s="291" t="s">
        <v>288</v>
      </c>
      <c r="E208" s="291">
        <v>21012</v>
      </c>
    </row>
    <row r="209" spans="1:5" ht="12.75" x14ac:dyDescent="0.2">
      <c r="A209" s="291">
        <v>21013</v>
      </c>
      <c r="B209" s="291" t="s">
        <v>289</v>
      </c>
      <c r="C209" s="291"/>
      <c r="D209" s="291" t="s">
        <v>289</v>
      </c>
      <c r="E209" s="291">
        <v>21013</v>
      </c>
    </row>
    <row r="210" spans="1:5" ht="12.75" x14ac:dyDescent="0.2">
      <c r="A210" s="291">
        <v>21101</v>
      </c>
      <c r="B210" s="291" t="s">
        <v>195</v>
      </c>
      <c r="C210" s="291"/>
      <c r="D210" s="291" t="s">
        <v>195</v>
      </c>
      <c r="E210" s="291">
        <v>21101</v>
      </c>
    </row>
    <row r="211" spans="1:5" ht="12.75" x14ac:dyDescent="0.2">
      <c r="A211" s="291">
        <v>21102</v>
      </c>
      <c r="B211" s="291" t="s">
        <v>232</v>
      </c>
      <c r="C211" s="291"/>
      <c r="D211" s="291" t="s">
        <v>232</v>
      </c>
      <c r="E211" s="291">
        <v>21102</v>
      </c>
    </row>
    <row r="212" spans="1:5" ht="12.75" x14ac:dyDescent="0.2">
      <c r="A212" s="291">
        <v>21103</v>
      </c>
      <c r="B212" s="291" t="s">
        <v>698</v>
      </c>
      <c r="C212" s="291"/>
      <c r="D212" s="291" t="s">
        <v>698</v>
      </c>
      <c r="E212" s="291">
        <v>21103</v>
      </c>
    </row>
    <row r="213" spans="1:5" ht="12.75" x14ac:dyDescent="0.2">
      <c r="A213" s="291">
        <v>21104</v>
      </c>
      <c r="B213" s="291" t="s">
        <v>293</v>
      </c>
      <c r="C213" s="291"/>
      <c r="D213" s="291" t="s">
        <v>293</v>
      </c>
      <c r="E213" s="291">
        <v>21104</v>
      </c>
    </row>
    <row r="214" spans="1:5" ht="12.75" x14ac:dyDescent="0.2">
      <c r="A214" s="291">
        <v>21105</v>
      </c>
      <c r="B214" s="291" t="s">
        <v>294</v>
      </c>
      <c r="C214" s="291"/>
      <c r="D214" s="291" t="s">
        <v>294</v>
      </c>
      <c r="E214" s="291">
        <v>21105</v>
      </c>
    </row>
    <row r="215" spans="1:5" ht="12.75" x14ac:dyDescent="0.2">
      <c r="A215" s="291">
        <v>21106</v>
      </c>
      <c r="B215" s="291" t="s">
        <v>295</v>
      </c>
      <c r="C215" s="291"/>
      <c r="D215" s="291" t="s">
        <v>295</v>
      </c>
      <c r="E215" s="291">
        <v>21106</v>
      </c>
    </row>
    <row r="216" spans="1:5" ht="12.75" x14ac:dyDescent="0.2">
      <c r="A216" s="291">
        <v>21107</v>
      </c>
      <c r="B216" s="291" t="s">
        <v>296</v>
      </c>
      <c r="C216" s="291"/>
      <c r="D216" s="291" t="s">
        <v>296</v>
      </c>
      <c r="E216" s="291">
        <v>21107</v>
      </c>
    </row>
    <row r="217" spans="1:5" ht="12.75" x14ac:dyDescent="0.2">
      <c r="A217" s="291">
        <v>21201</v>
      </c>
      <c r="B217" s="291" t="s">
        <v>495</v>
      </c>
      <c r="C217" s="291"/>
      <c r="D217" s="291" t="s">
        <v>495</v>
      </c>
      <c r="E217" s="291">
        <v>21201</v>
      </c>
    </row>
    <row r="218" spans="1:5" ht="12.75" x14ac:dyDescent="0.2">
      <c r="A218" s="291">
        <v>21202</v>
      </c>
      <c r="B218" s="291" t="s">
        <v>560</v>
      </c>
      <c r="C218" s="291"/>
      <c r="D218" s="291" t="s">
        <v>560</v>
      </c>
      <c r="E218" s="291">
        <v>21202</v>
      </c>
    </row>
    <row r="219" spans="1:5" ht="12.75" x14ac:dyDescent="0.2">
      <c r="A219" s="291">
        <v>21203</v>
      </c>
      <c r="B219" s="291" t="s">
        <v>591</v>
      </c>
      <c r="C219" s="291"/>
      <c r="D219" s="291" t="s">
        <v>591</v>
      </c>
      <c r="E219" s="291">
        <v>21203</v>
      </c>
    </row>
    <row r="220" spans="1:5" ht="12.75" x14ac:dyDescent="0.2">
      <c r="A220" s="291">
        <v>21204</v>
      </c>
      <c r="B220" s="291" t="s">
        <v>596</v>
      </c>
      <c r="C220" s="291"/>
      <c r="D220" s="291" t="s">
        <v>596</v>
      </c>
      <c r="E220" s="291">
        <v>21204</v>
      </c>
    </row>
    <row r="221" spans="1:5" ht="12.75" x14ac:dyDescent="0.2">
      <c r="A221" s="291">
        <v>21205</v>
      </c>
      <c r="B221" s="291" t="s">
        <v>597</v>
      </c>
      <c r="C221" s="291"/>
      <c r="D221" s="291" t="s">
        <v>597</v>
      </c>
      <c r="E221" s="291">
        <v>21205</v>
      </c>
    </row>
    <row r="222" spans="1:5" ht="12.75" x14ac:dyDescent="0.2">
      <c r="A222" s="291">
        <v>21301</v>
      </c>
      <c r="B222" s="291" t="s">
        <v>299</v>
      </c>
      <c r="C222" s="291"/>
      <c r="D222" s="291" t="s">
        <v>299</v>
      </c>
      <c r="E222" s="291">
        <v>21301</v>
      </c>
    </row>
    <row r="223" spans="1:5" ht="12.75" x14ac:dyDescent="0.2">
      <c r="A223" s="291">
        <v>21302</v>
      </c>
      <c r="B223" s="291" t="s">
        <v>300</v>
      </c>
      <c r="C223" s="291"/>
      <c r="D223" s="291" t="s">
        <v>300</v>
      </c>
      <c r="E223" s="291">
        <v>21302</v>
      </c>
    </row>
    <row r="224" spans="1:5" ht="12.75" x14ac:dyDescent="0.2">
      <c r="A224" s="291">
        <v>21303</v>
      </c>
      <c r="B224" s="291" t="s">
        <v>699</v>
      </c>
      <c r="C224" s="291"/>
      <c r="D224" s="291" t="s">
        <v>699</v>
      </c>
      <c r="E224" s="291">
        <v>21303</v>
      </c>
    </row>
    <row r="225" spans="1:5" ht="12.75" x14ac:dyDescent="0.2">
      <c r="A225" s="291">
        <v>21304</v>
      </c>
      <c r="B225" s="291" t="s">
        <v>303</v>
      </c>
      <c r="C225" s="291"/>
      <c r="D225" s="291" t="s">
        <v>303</v>
      </c>
      <c r="E225" s="291">
        <v>21304</v>
      </c>
    </row>
    <row r="226" spans="1:5" ht="12.75" x14ac:dyDescent="0.2">
      <c r="A226" s="291">
        <v>21305</v>
      </c>
      <c r="B226" s="291" t="s">
        <v>305</v>
      </c>
      <c r="C226" s="291"/>
      <c r="D226" s="291" t="s">
        <v>305</v>
      </c>
      <c r="E226" s="291">
        <v>21305</v>
      </c>
    </row>
    <row r="227" spans="1:5" ht="12.75" x14ac:dyDescent="0.2">
      <c r="A227" s="291">
        <v>21306</v>
      </c>
      <c r="B227" s="291" t="s">
        <v>599</v>
      </c>
      <c r="C227" s="291"/>
      <c r="D227" s="291" t="s">
        <v>599</v>
      </c>
      <c r="E227" s="291">
        <v>21306</v>
      </c>
    </row>
    <row r="228" spans="1:5" ht="12.75" x14ac:dyDescent="0.2">
      <c r="A228" s="291">
        <v>21307</v>
      </c>
      <c r="B228" s="291" t="s">
        <v>307</v>
      </c>
      <c r="C228" s="291"/>
      <c r="D228" s="291" t="s">
        <v>307</v>
      </c>
      <c r="E228" s="291">
        <v>21307</v>
      </c>
    </row>
    <row r="229" spans="1:5" ht="12.75" x14ac:dyDescent="0.2">
      <c r="A229" s="291">
        <v>21308</v>
      </c>
      <c r="B229" s="291" t="s">
        <v>308</v>
      </c>
      <c r="C229" s="291"/>
      <c r="D229" s="291" t="s">
        <v>308</v>
      </c>
      <c r="E229" s="291">
        <v>21308</v>
      </c>
    </row>
    <row r="230" spans="1:5" ht="12.75" x14ac:dyDescent="0.2">
      <c r="A230" s="291">
        <v>21401</v>
      </c>
      <c r="B230" s="291" t="s">
        <v>309</v>
      </c>
      <c r="C230" s="291"/>
      <c r="D230" s="291" t="s">
        <v>309</v>
      </c>
      <c r="E230" s="291">
        <v>21401</v>
      </c>
    </row>
    <row r="231" spans="1:5" ht="12.75" x14ac:dyDescent="0.2">
      <c r="A231" s="292">
        <v>21402</v>
      </c>
      <c r="B231" s="291" t="s">
        <v>310</v>
      </c>
      <c r="C231" s="291"/>
      <c r="D231" s="291" t="s">
        <v>310</v>
      </c>
      <c r="E231" s="292">
        <v>21402</v>
      </c>
    </row>
    <row r="232" spans="1:5" ht="12.75" x14ac:dyDescent="0.2">
      <c r="A232" s="291">
        <v>21403</v>
      </c>
      <c r="B232" s="291" t="s">
        <v>312</v>
      </c>
      <c r="C232" s="291"/>
      <c r="D232" s="291" t="s">
        <v>312</v>
      </c>
      <c r="E232" s="291">
        <v>21403</v>
      </c>
    </row>
    <row r="233" spans="1:5" ht="12.75" x14ac:dyDescent="0.2">
      <c r="A233" s="291">
        <v>21404</v>
      </c>
      <c r="B233" s="291" t="s">
        <v>313</v>
      </c>
      <c r="C233" s="291"/>
      <c r="D233" s="291" t="s">
        <v>313</v>
      </c>
      <c r="E233" s="291">
        <v>21404</v>
      </c>
    </row>
    <row r="234" spans="1:5" ht="12.75" x14ac:dyDescent="0.2">
      <c r="A234" s="291">
        <v>21501</v>
      </c>
      <c r="B234" s="291" t="s">
        <v>315</v>
      </c>
      <c r="C234" s="291"/>
      <c r="D234" s="291" t="s">
        <v>315</v>
      </c>
      <c r="E234" s="291">
        <v>21501</v>
      </c>
    </row>
    <row r="235" spans="1:5" ht="12.75" x14ac:dyDescent="0.2">
      <c r="A235" s="291">
        <v>21502</v>
      </c>
      <c r="B235" s="291" t="s">
        <v>316</v>
      </c>
      <c r="C235" s="291"/>
      <c r="D235" s="291" t="s">
        <v>316</v>
      </c>
      <c r="E235" s="291">
        <v>21502</v>
      </c>
    </row>
    <row r="236" spans="1:5" ht="12.75" x14ac:dyDescent="0.2">
      <c r="A236" s="291">
        <v>21503</v>
      </c>
      <c r="B236" s="291" t="s">
        <v>317</v>
      </c>
      <c r="C236" s="291"/>
      <c r="D236" s="291" t="s">
        <v>317</v>
      </c>
      <c r="E236" s="291">
        <v>21503</v>
      </c>
    </row>
    <row r="237" spans="1:5" ht="12.75" x14ac:dyDescent="0.2">
      <c r="A237" s="291">
        <v>21504</v>
      </c>
      <c r="B237" s="291" t="s">
        <v>318</v>
      </c>
      <c r="C237" s="291"/>
      <c r="D237" s="291" t="s">
        <v>318</v>
      </c>
      <c r="E237" s="291">
        <v>21504</v>
      </c>
    </row>
    <row r="238" spans="1:5" ht="12.75" x14ac:dyDescent="0.2">
      <c r="A238" s="291">
        <v>21601</v>
      </c>
      <c r="B238" s="291" t="s">
        <v>604</v>
      </c>
      <c r="C238" s="291"/>
      <c r="D238" s="291" t="s">
        <v>604</v>
      </c>
      <c r="E238" s="291">
        <v>21601</v>
      </c>
    </row>
    <row r="239" spans="1:5" ht="12.75" x14ac:dyDescent="0.2">
      <c r="A239" s="291">
        <v>21602</v>
      </c>
      <c r="B239" s="291" t="s">
        <v>605</v>
      </c>
      <c r="C239" s="291"/>
      <c r="D239" s="291" t="s">
        <v>605</v>
      </c>
      <c r="E239" s="291">
        <v>21602</v>
      </c>
    </row>
    <row r="240" spans="1:5" ht="12.75" x14ac:dyDescent="0.2">
      <c r="A240" s="291">
        <v>21603</v>
      </c>
      <c r="B240" s="291" t="s">
        <v>606</v>
      </c>
      <c r="C240" s="291"/>
      <c r="D240" s="291" t="s">
        <v>606</v>
      </c>
      <c r="E240" s="291">
        <v>21603</v>
      </c>
    </row>
    <row r="241" spans="1:5" ht="12.75" x14ac:dyDescent="0.2">
      <c r="A241" s="291">
        <v>30101</v>
      </c>
      <c r="B241" s="291" t="s">
        <v>159</v>
      </c>
      <c r="C241" s="291"/>
      <c r="D241" s="291" t="s">
        <v>159</v>
      </c>
      <c r="E241" s="291">
        <v>30101</v>
      </c>
    </row>
    <row r="242" spans="1:5" ht="12.75" x14ac:dyDescent="0.2">
      <c r="A242" s="291">
        <v>30102</v>
      </c>
      <c r="B242" s="291" t="s">
        <v>197</v>
      </c>
      <c r="C242" s="291"/>
      <c r="D242" s="291" t="s">
        <v>197</v>
      </c>
      <c r="E242" s="291">
        <v>30102</v>
      </c>
    </row>
    <row r="243" spans="1:5" ht="12.75" x14ac:dyDescent="0.2">
      <c r="A243" s="291">
        <v>30103</v>
      </c>
      <c r="B243" s="291" t="s">
        <v>236</v>
      </c>
      <c r="C243" s="291"/>
      <c r="D243" s="291" t="s">
        <v>236</v>
      </c>
      <c r="E243" s="291">
        <v>30103</v>
      </c>
    </row>
    <row r="244" spans="1:5" ht="12.75" x14ac:dyDescent="0.2">
      <c r="A244" s="291">
        <v>30104</v>
      </c>
      <c r="B244" s="291" t="s">
        <v>592</v>
      </c>
      <c r="C244" s="291"/>
      <c r="D244" s="291" t="s">
        <v>592</v>
      </c>
      <c r="E244" s="291">
        <v>30104</v>
      </c>
    </row>
    <row r="245" spans="1:5" ht="12.75" x14ac:dyDescent="0.2">
      <c r="A245" s="291">
        <v>30105</v>
      </c>
      <c r="B245" s="291" t="s">
        <v>700</v>
      </c>
      <c r="C245" s="291"/>
      <c r="D245" s="291" t="s">
        <v>700</v>
      </c>
      <c r="E245" s="291">
        <v>30105</v>
      </c>
    </row>
    <row r="246" spans="1:5" ht="12.75" x14ac:dyDescent="0.2">
      <c r="A246" s="291">
        <v>30106</v>
      </c>
      <c r="B246" s="291" t="s">
        <v>701</v>
      </c>
      <c r="C246" s="291"/>
      <c r="D246" s="291" t="s">
        <v>701</v>
      </c>
      <c r="E246" s="291">
        <v>30106</v>
      </c>
    </row>
    <row r="247" spans="1:5" ht="12.75" x14ac:dyDescent="0.2">
      <c r="A247" s="291">
        <v>30107</v>
      </c>
      <c r="B247" s="291" t="s">
        <v>323</v>
      </c>
      <c r="C247" s="291"/>
      <c r="D247" s="291" t="s">
        <v>323</v>
      </c>
      <c r="E247" s="291">
        <v>30107</v>
      </c>
    </row>
    <row r="248" spans="1:5" ht="12.75" x14ac:dyDescent="0.2">
      <c r="A248" s="291">
        <v>30108</v>
      </c>
      <c r="B248" s="291" t="s">
        <v>324</v>
      </c>
      <c r="C248" s="291"/>
      <c r="D248" s="291" t="s">
        <v>324</v>
      </c>
      <c r="E248" s="291">
        <v>30108</v>
      </c>
    </row>
    <row r="249" spans="1:5" ht="12.75" x14ac:dyDescent="0.2">
      <c r="A249" s="291">
        <v>30109</v>
      </c>
      <c r="B249" s="291" t="s">
        <v>702</v>
      </c>
      <c r="C249" s="291"/>
      <c r="D249" s="291" t="s">
        <v>702</v>
      </c>
      <c r="E249" s="291">
        <v>30109</v>
      </c>
    </row>
    <row r="250" spans="1:5" ht="12.75" x14ac:dyDescent="0.2">
      <c r="A250" s="291">
        <v>30110</v>
      </c>
      <c r="B250" s="291" t="s">
        <v>326</v>
      </c>
      <c r="C250" s="291"/>
      <c r="D250" s="291" t="s">
        <v>326</v>
      </c>
      <c r="E250" s="291">
        <v>30110</v>
      </c>
    </row>
    <row r="251" spans="1:5" ht="12.75" x14ac:dyDescent="0.2">
      <c r="A251" s="291">
        <v>30111</v>
      </c>
      <c r="B251" s="291" t="s">
        <v>327</v>
      </c>
      <c r="C251" s="291"/>
      <c r="D251" s="291" t="s">
        <v>327</v>
      </c>
      <c r="E251" s="291">
        <v>30111</v>
      </c>
    </row>
    <row r="252" spans="1:5" ht="12.75" x14ac:dyDescent="0.2">
      <c r="A252" s="291">
        <v>30201</v>
      </c>
      <c r="B252" s="291" t="s">
        <v>422</v>
      </c>
      <c r="C252" s="291"/>
      <c r="D252" s="291" t="s">
        <v>422</v>
      </c>
      <c r="E252" s="291">
        <v>30201</v>
      </c>
    </row>
    <row r="253" spans="1:5" ht="12.75" x14ac:dyDescent="0.2">
      <c r="A253" s="291">
        <v>30202</v>
      </c>
      <c r="B253" s="291" t="s">
        <v>507</v>
      </c>
      <c r="C253" s="291"/>
      <c r="D253" s="291" t="s">
        <v>507</v>
      </c>
      <c r="E253" s="291">
        <v>30202</v>
      </c>
    </row>
    <row r="254" spans="1:5" ht="12.75" x14ac:dyDescent="0.2">
      <c r="A254" s="291">
        <v>30203</v>
      </c>
      <c r="B254" s="291" t="s">
        <v>570</v>
      </c>
      <c r="C254" s="291"/>
      <c r="D254" s="291" t="s">
        <v>570</v>
      </c>
      <c r="E254" s="291">
        <v>30203</v>
      </c>
    </row>
    <row r="255" spans="1:5" ht="12.75" x14ac:dyDescent="0.2">
      <c r="A255" s="291">
        <v>30204</v>
      </c>
      <c r="B255" s="291" t="s">
        <v>594</v>
      </c>
      <c r="C255" s="291"/>
      <c r="D255" s="291" t="s">
        <v>594</v>
      </c>
      <c r="E255" s="291">
        <v>30204</v>
      </c>
    </row>
    <row r="256" spans="1:5" ht="12.75" x14ac:dyDescent="0.2">
      <c r="A256" s="291">
        <v>30205</v>
      </c>
      <c r="B256" s="291" t="s">
        <v>610</v>
      </c>
      <c r="C256" s="291"/>
      <c r="D256" s="291" t="s">
        <v>610</v>
      </c>
      <c r="E256" s="291">
        <v>30205</v>
      </c>
    </row>
    <row r="257" spans="1:5" ht="12.75" x14ac:dyDescent="0.2">
      <c r="A257" s="291">
        <v>30206</v>
      </c>
      <c r="B257" s="291" t="s">
        <v>656</v>
      </c>
      <c r="C257" s="291"/>
      <c r="D257" s="291" t="s">
        <v>656</v>
      </c>
      <c r="E257" s="291">
        <v>30206</v>
      </c>
    </row>
    <row r="258" spans="1:5" ht="12.75" x14ac:dyDescent="0.2">
      <c r="A258" s="291">
        <v>30301</v>
      </c>
      <c r="B258" s="291" t="s">
        <v>431</v>
      </c>
      <c r="C258" s="291"/>
      <c r="D258" s="291" t="s">
        <v>431</v>
      </c>
      <c r="E258" s="291">
        <v>30301</v>
      </c>
    </row>
    <row r="259" spans="1:5" ht="12.75" x14ac:dyDescent="0.2">
      <c r="A259" s="291">
        <v>30302</v>
      </c>
      <c r="B259" s="291" t="s">
        <v>515</v>
      </c>
      <c r="C259" s="291"/>
      <c r="D259" s="291" t="s">
        <v>515</v>
      </c>
      <c r="E259" s="291">
        <v>30302</v>
      </c>
    </row>
    <row r="260" spans="1:5" ht="12.75" x14ac:dyDescent="0.2">
      <c r="A260" s="291">
        <v>30303</v>
      </c>
      <c r="B260" s="291" t="s">
        <v>574</v>
      </c>
      <c r="C260" s="291"/>
      <c r="D260" s="291" t="s">
        <v>574</v>
      </c>
      <c r="E260" s="291">
        <v>30303</v>
      </c>
    </row>
    <row r="261" spans="1:5" ht="12.75" x14ac:dyDescent="0.2">
      <c r="A261" s="291">
        <v>30304</v>
      </c>
      <c r="B261" s="291" t="s">
        <v>598</v>
      </c>
      <c r="C261" s="291"/>
      <c r="D261" s="291" t="s">
        <v>598</v>
      </c>
      <c r="E261" s="291">
        <v>30304</v>
      </c>
    </row>
    <row r="262" spans="1:5" ht="12.75" x14ac:dyDescent="0.2">
      <c r="A262" s="291">
        <v>30305</v>
      </c>
      <c r="B262" s="291" t="s">
        <v>612</v>
      </c>
      <c r="C262" s="291"/>
      <c r="D262" s="291" t="s">
        <v>612</v>
      </c>
      <c r="E262" s="291">
        <v>30305</v>
      </c>
    </row>
    <row r="263" spans="1:5" ht="12.75" x14ac:dyDescent="0.2">
      <c r="A263" s="291">
        <v>30306</v>
      </c>
      <c r="B263" s="291" t="s">
        <v>703</v>
      </c>
      <c r="C263" s="291"/>
      <c r="D263" s="291" t="s">
        <v>703</v>
      </c>
      <c r="E263" s="291">
        <v>30306</v>
      </c>
    </row>
    <row r="264" spans="1:5" ht="12.75" x14ac:dyDescent="0.2">
      <c r="A264" s="291">
        <v>30307</v>
      </c>
      <c r="B264" s="291" t="s">
        <v>613</v>
      </c>
      <c r="C264" s="291"/>
      <c r="D264" s="291" t="s">
        <v>613</v>
      </c>
      <c r="E264" s="291">
        <v>30307</v>
      </c>
    </row>
    <row r="265" spans="1:5" ht="12.75" x14ac:dyDescent="0.2">
      <c r="A265" s="291">
        <v>30308</v>
      </c>
      <c r="B265" s="291" t="s">
        <v>614</v>
      </c>
      <c r="C265" s="291"/>
      <c r="D265" s="291" t="s">
        <v>614</v>
      </c>
      <c r="E265" s="291">
        <v>30308</v>
      </c>
    </row>
    <row r="266" spans="1:5" ht="12.75" x14ac:dyDescent="0.2">
      <c r="A266" s="291">
        <v>30401</v>
      </c>
      <c r="B266" s="291" t="s">
        <v>440</v>
      </c>
      <c r="C266" s="291"/>
      <c r="D266" s="291" t="s">
        <v>440</v>
      </c>
      <c r="E266" s="291">
        <v>30401</v>
      </c>
    </row>
    <row r="267" spans="1:5" ht="12.75" x14ac:dyDescent="0.2">
      <c r="A267" s="291">
        <v>30402</v>
      </c>
      <c r="B267" s="291" t="s">
        <v>525</v>
      </c>
      <c r="C267" s="291"/>
      <c r="D267" s="291" t="s">
        <v>525</v>
      </c>
      <c r="E267" s="291">
        <v>30402</v>
      </c>
    </row>
    <row r="268" spans="1:5" ht="12.75" x14ac:dyDescent="0.2">
      <c r="A268" s="291">
        <v>30403</v>
      </c>
      <c r="B268" s="291" t="s">
        <v>576</v>
      </c>
      <c r="C268" s="291"/>
      <c r="D268" s="291" t="s">
        <v>576</v>
      </c>
      <c r="E268" s="291">
        <v>30403</v>
      </c>
    </row>
    <row r="269" spans="1:5" ht="12.75" x14ac:dyDescent="0.2">
      <c r="A269" s="291">
        <v>30404</v>
      </c>
      <c r="B269" s="291" t="s">
        <v>655</v>
      </c>
      <c r="C269" s="291"/>
      <c r="D269" s="291" t="s">
        <v>655</v>
      </c>
      <c r="E269" s="291">
        <v>30404</v>
      </c>
    </row>
    <row r="270" spans="1:5" ht="12.75" x14ac:dyDescent="0.2">
      <c r="A270" s="291">
        <v>30501</v>
      </c>
      <c r="B270" s="291" t="s">
        <v>175</v>
      </c>
      <c r="C270" s="291"/>
      <c r="D270" s="291" t="s">
        <v>175</v>
      </c>
      <c r="E270" s="291">
        <v>30501</v>
      </c>
    </row>
    <row r="271" spans="1:5" ht="12.75" x14ac:dyDescent="0.2">
      <c r="A271" s="291">
        <v>30502</v>
      </c>
      <c r="B271" s="291" t="s">
        <v>208</v>
      </c>
      <c r="C271" s="291"/>
      <c r="D271" s="291" t="s">
        <v>208</v>
      </c>
      <c r="E271" s="291">
        <v>30502</v>
      </c>
    </row>
    <row r="272" spans="1:5" ht="12.75" x14ac:dyDescent="0.2">
      <c r="A272" s="291">
        <v>30503</v>
      </c>
      <c r="B272" s="291" t="s">
        <v>258</v>
      </c>
      <c r="C272" s="291"/>
      <c r="D272" s="291" t="s">
        <v>258</v>
      </c>
      <c r="E272" s="291">
        <v>30503</v>
      </c>
    </row>
    <row r="273" spans="1:5" ht="12.75" x14ac:dyDescent="0.2">
      <c r="A273" s="291">
        <v>30504</v>
      </c>
      <c r="B273" s="291" t="s">
        <v>314</v>
      </c>
      <c r="C273" s="291"/>
      <c r="D273" s="291" t="s">
        <v>314</v>
      </c>
      <c r="E273" s="291">
        <v>30504</v>
      </c>
    </row>
    <row r="274" spans="1:5" ht="12.75" x14ac:dyDescent="0.2">
      <c r="A274" s="291">
        <v>30505</v>
      </c>
      <c r="B274" s="291" t="s">
        <v>335</v>
      </c>
      <c r="C274" s="291"/>
      <c r="D274" s="291" t="s">
        <v>335</v>
      </c>
      <c r="E274" s="291">
        <v>30505</v>
      </c>
    </row>
    <row r="275" spans="1:5" ht="12.75" x14ac:dyDescent="0.2">
      <c r="A275" s="291">
        <v>30506</v>
      </c>
      <c r="B275" s="291" t="s">
        <v>336</v>
      </c>
      <c r="C275" s="291"/>
      <c r="D275" s="291" t="s">
        <v>336</v>
      </c>
      <c r="E275" s="291">
        <v>30506</v>
      </c>
    </row>
    <row r="276" spans="1:5" ht="12.75" x14ac:dyDescent="0.2">
      <c r="A276" s="291">
        <v>30507</v>
      </c>
      <c r="B276" s="291" t="s">
        <v>337</v>
      </c>
      <c r="C276" s="291"/>
      <c r="D276" s="291" t="s">
        <v>337</v>
      </c>
      <c r="E276" s="291">
        <v>30507</v>
      </c>
    </row>
    <row r="277" spans="1:5" ht="12.75" x14ac:dyDescent="0.2">
      <c r="A277" s="291">
        <v>30508</v>
      </c>
      <c r="B277" s="291" t="s">
        <v>338</v>
      </c>
      <c r="C277" s="291"/>
      <c r="D277" s="291" t="s">
        <v>338</v>
      </c>
      <c r="E277" s="291">
        <v>30508</v>
      </c>
    </row>
    <row r="278" spans="1:5" ht="12.75" x14ac:dyDescent="0.2">
      <c r="A278" s="291">
        <v>30509</v>
      </c>
      <c r="B278" s="291" t="s">
        <v>339</v>
      </c>
      <c r="C278" s="291"/>
      <c r="D278" s="291" t="s">
        <v>339</v>
      </c>
      <c r="E278" s="291">
        <v>30509</v>
      </c>
    </row>
    <row r="279" spans="1:5" ht="12.75" x14ac:dyDescent="0.2">
      <c r="A279" s="291">
        <v>30510</v>
      </c>
      <c r="B279" s="291" t="s">
        <v>340</v>
      </c>
      <c r="C279" s="291"/>
      <c r="D279" s="291" t="s">
        <v>340</v>
      </c>
      <c r="E279" s="291">
        <v>30510</v>
      </c>
    </row>
    <row r="280" spans="1:5" ht="12.75" x14ac:dyDescent="0.2">
      <c r="A280" s="291">
        <v>30511</v>
      </c>
      <c r="B280" s="291" t="s">
        <v>341</v>
      </c>
      <c r="C280" s="291"/>
      <c r="D280" s="291" t="s">
        <v>341</v>
      </c>
      <c r="E280" s="291">
        <v>30511</v>
      </c>
    </row>
    <row r="281" spans="1:5" ht="12.75" x14ac:dyDescent="0.2">
      <c r="A281" s="291">
        <v>30512</v>
      </c>
      <c r="B281" s="291" t="s">
        <v>620</v>
      </c>
      <c r="C281" s="291"/>
      <c r="D281" s="291" t="s">
        <v>620</v>
      </c>
      <c r="E281" s="291">
        <v>30512</v>
      </c>
    </row>
    <row r="282" spans="1:5" ht="12.75" x14ac:dyDescent="0.2">
      <c r="A282" s="291">
        <v>30601</v>
      </c>
      <c r="B282" s="291" t="s">
        <v>180</v>
      </c>
      <c r="C282" s="291"/>
      <c r="D282" s="291" t="s">
        <v>180</v>
      </c>
      <c r="E282" s="291">
        <v>30601</v>
      </c>
    </row>
    <row r="283" spans="1:5" ht="12.75" x14ac:dyDescent="0.2">
      <c r="A283" s="291">
        <v>30602</v>
      </c>
      <c r="B283" s="291" t="s">
        <v>213</v>
      </c>
      <c r="C283" s="291"/>
      <c r="D283" s="291" t="s">
        <v>213</v>
      </c>
      <c r="E283" s="291">
        <v>30602</v>
      </c>
    </row>
    <row r="284" spans="1:5" ht="12.75" x14ac:dyDescent="0.2">
      <c r="A284" s="291">
        <v>30603</v>
      </c>
      <c r="B284" s="291" t="s">
        <v>266</v>
      </c>
      <c r="C284" s="291"/>
      <c r="D284" s="291" t="s">
        <v>266</v>
      </c>
      <c r="E284" s="291">
        <v>30603</v>
      </c>
    </row>
    <row r="285" spans="1:5" ht="12.75" x14ac:dyDescent="0.2">
      <c r="A285" s="291">
        <v>30701</v>
      </c>
      <c r="B285" s="291" t="s">
        <v>184</v>
      </c>
      <c r="C285" s="291"/>
      <c r="D285" s="291" t="s">
        <v>184</v>
      </c>
      <c r="E285" s="291">
        <v>30701</v>
      </c>
    </row>
    <row r="286" spans="1:5" ht="12.75" x14ac:dyDescent="0.2">
      <c r="A286" s="291">
        <v>30702</v>
      </c>
      <c r="B286" s="291" t="s">
        <v>216</v>
      </c>
      <c r="C286" s="291"/>
      <c r="D286" s="291" t="s">
        <v>216</v>
      </c>
      <c r="E286" s="291">
        <v>30702</v>
      </c>
    </row>
    <row r="287" spans="1:5" ht="12.75" x14ac:dyDescent="0.2">
      <c r="A287" s="291">
        <v>30703</v>
      </c>
      <c r="B287" s="291" t="s">
        <v>272</v>
      </c>
      <c r="C287" s="291"/>
      <c r="D287" s="291" t="s">
        <v>272</v>
      </c>
      <c r="E287" s="291">
        <v>30703</v>
      </c>
    </row>
    <row r="288" spans="1:5" ht="12.75" x14ac:dyDescent="0.2">
      <c r="A288" s="291">
        <v>30704</v>
      </c>
      <c r="B288" s="291" t="s">
        <v>321</v>
      </c>
      <c r="C288" s="291"/>
      <c r="D288" s="291" t="s">
        <v>321</v>
      </c>
      <c r="E288" s="291">
        <v>30704</v>
      </c>
    </row>
    <row r="289" spans="1:5" ht="12.75" x14ac:dyDescent="0.2">
      <c r="A289" s="291">
        <v>30705</v>
      </c>
      <c r="B289" s="291" t="s">
        <v>344</v>
      </c>
      <c r="C289" s="291"/>
      <c r="D289" s="291" t="s">
        <v>344</v>
      </c>
      <c r="E289" s="291">
        <v>30705</v>
      </c>
    </row>
    <row r="290" spans="1:5" ht="12.75" x14ac:dyDescent="0.2">
      <c r="A290" s="291">
        <v>30801</v>
      </c>
      <c r="B290" s="291" t="s">
        <v>704</v>
      </c>
      <c r="C290" s="291"/>
      <c r="D290" s="291" t="s">
        <v>704</v>
      </c>
      <c r="E290" s="291">
        <v>30801</v>
      </c>
    </row>
    <row r="291" spans="1:5" ht="12.75" x14ac:dyDescent="0.2">
      <c r="A291" s="291">
        <v>30802</v>
      </c>
      <c r="B291" s="291" t="s">
        <v>218</v>
      </c>
      <c r="C291" s="291"/>
      <c r="D291" s="291" t="s">
        <v>218</v>
      </c>
      <c r="E291" s="291">
        <v>30802</v>
      </c>
    </row>
    <row r="292" spans="1:5" ht="12.75" x14ac:dyDescent="0.2">
      <c r="A292" s="291">
        <v>30803</v>
      </c>
      <c r="B292" s="291" t="s">
        <v>274</v>
      </c>
      <c r="C292" s="291"/>
      <c r="D292" s="291" t="s">
        <v>274</v>
      </c>
      <c r="E292" s="291">
        <v>30803</v>
      </c>
    </row>
    <row r="293" spans="1:5" ht="12.75" x14ac:dyDescent="0.2">
      <c r="A293" s="291">
        <v>30804</v>
      </c>
      <c r="B293" s="291" t="s">
        <v>325</v>
      </c>
      <c r="C293" s="291"/>
      <c r="D293" s="291" t="s">
        <v>325</v>
      </c>
      <c r="E293" s="291">
        <v>30804</v>
      </c>
    </row>
    <row r="294" spans="1:5" ht="12.75" x14ac:dyDescent="0.2">
      <c r="A294" s="291">
        <v>40101</v>
      </c>
      <c r="B294" s="291" t="s">
        <v>160</v>
      </c>
      <c r="C294" s="291"/>
      <c r="D294" s="291" t="s">
        <v>160</v>
      </c>
      <c r="E294" s="291">
        <v>40101</v>
      </c>
    </row>
    <row r="295" spans="1:5" ht="12.75" x14ac:dyDescent="0.2">
      <c r="A295" s="291">
        <v>40102</v>
      </c>
      <c r="B295" s="291" t="s">
        <v>198</v>
      </c>
      <c r="C295" s="291"/>
      <c r="D295" s="291" t="s">
        <v>198</v>
      </c>
      <c r="E295" s="291">
        <v>40102</v>
      </c>
    </row>
    <row r="296" spans="1:5" ht="12.75" x14ac:dyDescent="0.2">
      <c r="A296" s="291">
        <v>40103</v>
      </c>
      <c r="B296" s="291" t="s">
        <v>237</v>
      </c>
      <c r="C296" s="291"/>
      <c r="D296" s="291" t="s">
        <v>237</v>
      </c>
      <c r="E296" s="291">
        <v>40103</v>
      </c>
    </row>
    <row r="297" spans="1:5" ht="12.75" x14ac:dyDescent="0.2">
      <c r="A297" s="291">
        <v>40104</v>
      </c>
      <c r="B297" s="291" t="s">
        <v>290</v>
      </c>
      <c r="C297" s="291"/>
      <c r="D297" s="291" t="s">
        <v>290</v>
      </c>
      <c r="E297" s="291">
        <v>40104</v>
      </c>
    </row>
    <row r="298" spans="1:5" ht="12.75" x14ac:dyDescent="0.2">
      <c r="A298" s="291">
        <v>40105</v>
      </c>
      <c r="B298" s="291" t="s">
        <v>333</v>
      </c>
      <c r="C298" s="291"/>
      <c r="D298" s="291" t="s">
        <v>333</v>
      </c>
      <c r="E298" s="291">
        <v>40105</v>
      </c>
    </row>
    <row r="299" spans="1:5" ht="12.75" x14ac:dyDescent="0.2">
      <c r="A299" s="291">
        <v>40201</v>
      </c>
      <c r="B299" s="291" t="s">
        <v>163</v>
      </c>
      <c r="C299" s="291"/>
      <c r="D299" s="291" t="s">
        <v>163</v>
      </c>
      <c r="E299" s="291">
        <v>40201</v>
      </c>
    </row>
    <row r="300" spans="1:5" ht="12.75" x14ac:dyDescent="0.2">
      <c r="A300" s="291">
        <v>40202</v>
      </c>
      <c r="B300" s="291" t="s">
        <v>201</v>
      </c>
      <c r="C300" s="291"/>
      <c r="D300" s="291" t="s">
        <v>201</v>
      </c>
      <c r="E300" s="291">
        <v>40202</v>
      </c>
    </row>
    <row r="301" spans="1:5" ht="12.75" x14ac:dyDescent="0.2">
      <c r="A301" s="291">
        <v>40203</v>
      </c>
      <c r="B301" s="291" t="s">
        <v>240</v>
      </c>
      <c r="C301" s="291"/>
      <c r="D301" s="291" t="s">
        <v>240</v>
      </c>
      <c r="E301" s="291">
        <v>40203</v>
      </c>
    </row>
    <row r="302" spans="1:5" ht="12.75" x14ac:dyDescent="0.2">
      <c r="A302" s="291">
        <v>40204</v>
      </c>
      <c r="B302" s="291" t="s">
        <v>297</v>
      </c>
      <c r="C302" s="291"/>
      <c r="D302" s="291" t="s">
        <v>297</v>
      </c>
      <c r="E302" s="291">
        <v>40204</v>
      </c>
    </row>
    <row r="303" spans="1:5" ht="12.75" x14ac:dyDescent="0.2">
      <c r="A303" s="291">
        <v>40205</v>
      </c>
      <c r="B303" s="291" t="s">
        <v>616</v>
      </c>
      <c r="C303" s="291"/>
      <c r="D303" s="291" t="s">
        <v>616</v>
      </c>
      <c r="E303" s="291">
        <v>40205</v>
      </c>
    </row>
    <row r="304" spans="1:5" ht="12.75" x14ac:dyDescent="0.2">
      <c r="A304" s="291">
        <v>40206</v>
      </c>
      <c r="B304" s="291" t="s">
        <v>626</v>
      </c>
      <c r="C304" s="291"/>
      <c r="D304" s="291" t="s">
        <v>626</v>
      </c>
      <c r="E304" s="291">
        <v>40206</v>
      </c>
    </row>
    <row r="305" spans="1:5" ht="12.75" x14ac:dyDescent="0.2">
      <c r="A305" s="291">
        <v>40207</v>
      </c>
      <c r="B305" s="291" t="s">
        <v>705</v>
      </c>
      <c r="C305" s="291"/>
      <c r="D305" s="291" t="s">
        <v>705</v>
      </c>
      <c r="E305" s="291">
        <v>40207</v>
      </c>
    </row>
    <row r="306" spans="1:5" ht="12.75" x14ac:dyDescent="0.2">
      <c r="A306" s="291">
        <v>40301</v>
      </c>
      <c r="B306" s="291" t="s">
        <v>166</v>
      </c>
      <c r="C306" s="291"/>
      <c r="D306" s="291" t="s">
        <v>166</v>
      </c>
      <c r="E306" s="291">
        <v>40301</v>
      </c>
    </row>
    <row r="307" spans="1:5" ht="12.75" x14ac:dyDescent="0.2">
      <c r="A307" s="291">
        <v>40302</v>
      </c>
      <c r="B307" s="291" t="s">
        <v>204</v>
      </c>
      <c r="C307" s="291"/>
      <c r="D307" s="291" t="s">
        <v>204</v>
      </c>
      <c r="E307" s="291">
        <v>40302</v>
      </c>
    </row>
    <row r="308" spans="1:5" ht="12.75" x14ac:dyDescent="0.2">
      <c r="A308" s="291">
        <v>40303</v>
      </c>
      <c r="B308" s="291" t="s">
        <v>245</v>
      </c>
      <c r="C308" s="291"/>
      <c r="D308" s="291" t="s">
        <v>245</v>
      </c>
      <c r="E308" s="291">
        <v>40303</v>
      </c>
    </row>
    <row r="309" spans="1:5" ht="12.75" x14ac:dyDescent="0.2">
      <c r="A309" s="291">
        <v>40304</v>
      </c>
      <c r="B309" s="291" t="s">
        <v>301</v>
      </c>
      <c r="C309" s="291"/>
      <c r="D309" s="291" t="s">
        <v>301</v>
      </c>
      <c r="E309" s="291">
        <v>40304</v>
      </c>
    </row>
    <row r="310" spans="1:5" ht="12.75" x14ac:dyDescent="0.2">
      <c r="A310" s="291">
        <v>40305</v>
      </c>
      <c r="B310" s="291" t="s">
        <v>621</v>
      </c>
      <c r="C310" s="291"/>
      <c r="D310" s="291" t="s">
        <v>621</v>
      </c>
      <c r="E310" s="291">
        <v>40305</v>
      </c>
    </row>
    <row r="311" spans="1:5" ht="12.75" x14ac:dyDescent="0.2">
      <c r="A311" s="291">
        <v>40306</v>
      </c>
      <c r="B311" s="291" t="s">
        <v>349</v>
      </c>
      <c r="C311" s="291"/>
      <c r="D311" s="291" t="s">
        <v>349</v>
      </c>
      <c r="E311" s="291">
        <v>40306</v>
      </c>
    </row>
    <row r="312" spans="1:5" ht="12.75" x14ac:dyDescent="0.2">
      <c r="A312" s="291">
        <v>40307</v>
      </c>
      <c r="B312" s="291" t="s">
        <v>350</v>
      </c>
      <c r="C312" s="291"/>
      <c r="D312" s="291" t="s">
        <v>350</v>
      </c>
      <c r="E312" s="291">
        <v>40307</v>
      </c>
    </row>
    <row r="313" spans="1:5" ht="12.75" x14ac:dyDescent="0.2">
      <c r="A313" s="291">
        <v>40308</v>
      </c>
      <c r="B313" s="291" t="s">
        <v>628</v>
      </c>
      <c r="C313" s="291"/>
      <c r="D313" s="291" t="s">
        <v>628</v>
      </c>
      <c r="E313" s="291">
        <v>40308</v>
      </c>
    </row>
    <row r="314" spans="1:5" ht="12.75" x14ac:dyDescent="0.2">
      <c r="A314" s="291">
        <v>40401</v>
      </c>
      <c r="B314" s="291" t="s">
        <v>442</v>
      </c>
      <c r="C314" s="291"/>
      <c r="D314" s="291" t="s">
        <v>442</v>
      </c>
      <c r="E314" s="291">
        <v>40401</v>
      </c>
    </row>
    <row r="315" spans="1:5" ht="12.75" x14ac:dyDescent="0.2">
      <c r="A315" s="291">
        <v>40402</v>
      </c>
      <c r="B315" s="291" t="s">
        <v>527</v>
      </c>
      <c r="C315" s="291"/>
      <c r="D315" s="291" t="s">
        <v>527</v>
      </c>
      <c r="E315" s="291">
        <v>40402</v>
      </c>
    </row>
    <row r="316" spans="1:5" ht="12.75" x14ac:dyDescent="0.2">
      <c r="A316" s="291">
        <v>40403</v>
      </c>
      <c r="B316" s="291" t="s">
        <v>577</v>
      </c>
      <c r="C316" s="291"/>
      <c r="D316" s="291" t="s">
        <v>577</v>
      </c>
      <c r="E316" s="291">
        <v>40403</v>
      </c>
    </row>
    <row r="317" spans="1:5" ht="12.75" x14ac:dyDescent="0.2">
      <c r="A317" s="291">
        <v>40404</v>
      </c>
      <c r="B317" s="291" t="s">
        <v>600</v>
      </c>
      <c r="C317" s="291"/>
      <c r="D317" s="291" t="s">
        <v>600</v>
      </c>
      <c r="E317" s="291">
        <v>40404</v>
      </c>
    </row>
    <row r="318" spans="1:5" ht="12.75" x14ac:dyDescent="0.2">
      <c r="A318" s="291">
        <v>40405</v>
      </c>
      <c r="B318" s="291" t="s">
        <v>622</v>
      </c>
      <c r="C318" s="291"/>
      <c r="D318" s="291" t="s">
        <v>622</v>
      </c>
      <c r="E318" s="291">
        <v>40405</v>
      </c>
    </row>
    <row r="319" spans="1:5" ht="12.75" x14ac:dyDescent="0.2">
      <c r="A319" s="291">
        <v>40406</v>
      </c>
      <c r="B319" s="291" t="s">
        <v>629</v>
      </c>
      <c r="C319" s="291"/>
      <c r="D319" s="291" t="s">
        <v>629</v>
      </c>
      <c r="E319" s="291">
        <v>40406</v>
      </c>
    </row>
    <row r="320" spans="1:5" ht="12.75" x14ac:dyDescent="0.2">
      <c r="A320" s="292">
        <v>40501</v>
      </c>
      <c r="B320" s="291" t="s">
        <v>176</v>
      </c>
      <c r="C320" s="291"/>
      <c r="D320" s="291" t="s">
        <v>176</v>
      </c>
      <c r="E320" s="292">
        <v>40501</v>
      </c>
    </row>
    <row r="321" spans="1:5" ht="12.75" x14ac:dyDescent="0.2">
      <c r="A321" s="291">
        <v>40502</v>
      </c>
      <c r="B321" s="291" t="s">
        <v>209</v>
      </c>
      <c r="C321" s="291"/>
      <c r="D321" s="291" t="s">
        <v>209</v>
      </c>
      <c r="E321" s="291">
        <v>40502</v>
      </c>
    </row>
    <row r="322" spans="1:5" ht="12.75" x14ac:dyDescent="0.2">
      <c r="A322" s="291">
        <v>40503</v>
      </c>
      <c r="B322" s="291" t="s">
        <v>260</v>
      </c>
      <c r="C322" s="291"/>
      <c r="D322" s="291" t="s">
        <v>260</v>
      </c>
      <c r="E322" s="291">
        <v>40503</v>
      </c>
    </row>
    <row r="323" spans="1:5" ht="12.75" x14ac:dyDescent="0.2">
      <c r="A323" s="291">
        <v>40504</v>
      </c>
      <c r="B323" s="291" t="s">
        <v>706</v>
      </c>
      <c r="C323" s="291"/>
      <c r="D323" s="291" t="s">
        <v>706</v>
      </c>
      <c r="E323" s="291">
        <v>40504</v>
      </c>
    </row>
    <row r="324" spans="1:5" ht="12.75" x14ac:dyDescent="0.2">
      <c r="A324" s="291">
        <v>40505</v>
      </c>
      <c r="B324" s="291" t="s">
        <v>623</v>
      </c>
      <c r="C324" s="291"/>
      <c r="D324" s="291" t="s">
        <v>623</v>
      </c>
      <c r="E324" s="291">
        <v>40505</v>
      </c>
    </row>
    <row r="325" spans="1:5" ht="12.75" x14ac:dyDescent="0.2">
      <c r="A325" s="291">
        <v>40601</v>
      </c>
      <c r="B325" s="291" t="s">
        <v>181</v>
      </c>
      <c r="C325" s="291"/>
      <c r="D325" s="291" t="s">
        <v>181</v>
      </c>
      <c r="E325" s="291">
        <v>40601</v>
      </c>
    </row>
    <row r="326" spans="1:5" ht="12.75" x14ac:dyDescent="0.2">
      <c r="A326" s="291">
        <v>40602</v>
      </c>
      <c r="B326" s="291" t="s">
        <v>542</v>
      </c>
      <c r="C326" s="291"/>
      <c r="D326" s="291" t="s">
        <v>542</v>
      </c>
      <c r="E326" s="291">
        <v>40602</v>
      </c>
    </row>
    <row r="327" spans="1:5" ht="12.75" x14ac:dyDescent="0.2">
      <c r="A327" s="291">
        <v>40603</v>
      </c>
      <c r="B327" s="291" t="s">
        <v>582</v>
      </c>
      <c r="C327" s="291"/>
      <c r="D327" s="291" t="s">
        <v>582</v>
      </c>
      <c r="E327" s="291">
        <v>40603</v>
      </c>
    </row>
    <row r="328" spans="1:5" ht="12.75" x14ac:dyDescent="0.2">
      <c r="A328" s="291">
        <v>40604</v>
      </c>
      <c r="B328" s="291" t="s">
        <v>319</v>
      </c>
      <c r="C328" s="291"/>
      <c r="D328" s="291" t="s">
        <v>319</v>
      </c>
      <c r="E328" s="291">
        <v>40604</v>
      </c>
    </row>
    <row r="329" spans="1:5" ht="12.75" x14ac:dyDescent="0.2">
      <c r="A329" s="291">
        <v>40701</v>
      </c>
      <c r="B329" s="291" t="s">
        <v>466</v>
      </c>
      <c r="C329" s="291"/>
      <c r="D329" s="291" t="s">
        <v>466</v>
      </c>
      <c r="E329" s="291">
        <v>40701</v>
      </c>
    </row>
    <row r="330" spans="1:5" ht="12.75" x14ac:dyDescent="0.2">
      <c r="A330" s="291">
        <v>40702</v>
      </c>
      <c r="B330" s="291" t="s">
        <v>707</v>
      </c>
      <c r="C330" s="291"/>
      <c r="D330" s="291" t="s">
        <v>707</v>
      </c>
      <c r="E330" s="291">
        <v>40702</v>
      </c>
    </row>
    <row r="331" spans="1:5" ht="12.75" x14ac:dyDescent="0.2">
      <c r="A331" s="291">
        <v>40703</v>
      </c>
      <c r="B331" s="291" t="s">
        <v>585</v>
      </c>
      <c r="C331" s="291"/>
      <c r="D331" s="291" t="s">
        <v>585</v>
      </c>
      <c r="E331" s="291">
        <v>40703</v>
      </c>
    </row>
    <row r="332" spans="1:5" ht="12.75" x14ac:dyDescent="0.2">
      <c r="A332" s="291">
        <v>40801</v>
      </c>
      <c r="B332" s="291" t="s">
        <v>473</v>
      </c>
      <c r="C332" s="291"/>
      <c r="D332" s="291" t="s">
        <v>473</v>
      </c>
      <c r="E332" s="291">
        <v>40801</v>
      </c>
    </row>
    <row r="333" spans="1:5" ht="12.75" x14ac:dyDescent="0.2">
      <c r="A333" s="291">
        <v>40802</v>
      </c>
      <c r="B333" s="291" t="s">
        <v>219</v>
      </c>
      <c r="C333" s="291"/>
      <c r="D333" s="291" t="s">
        <v>219</v>
      </c>
      <c r="E333" s="291">
        <v>40802</v>
      </c>
    </row>
    <row r="334" spans="1:5" ht="12.75" x14ac:dyDescent="0.2">
      <c r="A334" s="291">
        <v>40803</v>
      </c>
      <c r="B334" s="291" t="s">
        <v>275</v>
      </c>
      <c r="C334" s="291"/>
      <c r="D334" s="291" t="s">
        <v>275</v>
      </c>
      <c r="E334" s="291">
        <v>40803</v>
      </c>
    </row>
    <row r="335" spans="1:5" ht="12.75" x14ac:dyDescent="0.2">
      <c r="A335" s="291">
        <v>40901</v>
      </c>
      <c r="B335" s="291" t="s">
        <v>189</v>
      </c>
      <c r="C335" s="291"/>
      <c r="D335" s="291" t="s">
        <v>189</v>
      </c>
      <c r="E335" s="291">
        <v>40901</v>
      </c>
    </row>
    <row r="336" spans="1:5" ht="12.75" x14ac:dyDescent="0.2">
      <c r="A336" s="291">
        <v>40902</v>
      </c>
      <c r="B336" s="291" t="s">
        <v>708</v>
      </c>
      <c r="C336" s="291"/>
      <c r="D336" s="291" t="s">
        <v>708</v>
      </c>
      <c r="E336" s="291">
        <v>40902</v>
      </c>
    </row>
    <row r="337" spans="1:5" ht="12.75" x14ac:dyDescent="0.2">
      <c r="A337" s="291">
        <v>41001</v>
      </c>
      <c r="B337" s="291" t="s">
        <v>484</v>
      </c>
      <c r="C337" s="291"/>
      <c r="D337" s="291" t="s">
        <v>484</v>
      </c>
      <c r="E337" s="291">
        <v>41001</v>
      </c>
    </row>
    <row r="338" spans="1:5" ht="12.75" x14ac:dyDescent="0.2">
      <c r="A338" s="291">
        <v>41002</v>
      </c>
      <c r="B338" s="291" t="s">
        <v>555</v>
      </c>
      <c r="C338" s="291"/>
      <c r="D338" s="291" t="s">
        <v>555</v>
      </c>
      <c r="E338" s="291">
        <v>41002</v>
      </c>
    </row>
    <row r="339" spans="1:5" ht="12.75" x14ac:dyDescent="0.2">
      <c r="A339" s="291">
        <v>41003</v>
      </c>
      <c r="B339" s="291" t="s">
        <v>709</v>
      </c>
      <c r="C339" s="291"/>
      <c r="D339" s="291" t="s">
        <v>709</v>
      </c>
      <c r="E339" s="291">
        <v>41003</v>
      </c>
    </row>
    <row r="340" spans="1:5" ht="12.75" x14ac:dyDescent="0.2">
      <c r="A340" s="291">
        <v>41004</v>
      </c>
      <c r="B340" s="291" t="s">
        <v>611</v>
      </c>
      <c r="C340" s="291"/>
      <c r="D340" s="291" t="s">
        <v>611</v>
      </c>
      <c r="E340" s="291">
        <v>41004</v>
      </c>
    </row>
    <row r="341" spans="1:5" ht="12.75" x14ac:dyDescent="0.2">
      <c r="A341" s="291">
        <v>41005</v>
      </c>
      <c r="B341" s="291" t="s">
        <v>627</v>
      </c>
      <c r="C341" s="291"/>
      <c r="D341" s="291" t="s">
        <v>627</v>
      </c>
      <c r="E341" s="291">
        <v>41005</v>
      </c>
    </row>
    <row r="342" spans="1:5" ht="12.75" x14ac:dyDescent="0.2">
      <c r="A342" s="291">
        <v>50101</v>
      </c>
      <c r="B342" s="291" t="s">
        <v>161</v>
      </c>
      <c r="C342" s="291"/>
      <c r="D342" s="291" t="s">
        <v>161</v>
      </c>
      <c r="E342" s="291">
        <v>50101</v>
      </c>
    </row>
    <row r="343" spans="1:5" ht="12.75" x14ac:dyDescent="0.2">
      <c r="A343" s="291">
        <v>50102</v>
      </c>
      <c r="B343" s="291" t="s">
        <v>199</v>
      </c>
      <c r="C343" s="291"/>
      <c r="D343" s="291" t="s">
        <v>199</v>
      </c>
      <c r="E343" s="291">
        <v>50102</v>
      </c>
    </row>
    <row r="344" spans="1:5" ht="12.75" x14ac:dyDescent="0.2">
      <c r="A344" s="291">
        <v>50103</v>
      </c>
      <c r="B344" s="291" t="s">
        <v>238</v>
      </c>
      <c r="C344" s="291"/>
      <c r="D344" s="291" t="s">
        <v>238</v>
      </c>
      <c r="E344" s="291">
        <v>50103</v>
      </c>
    </row>
    <row r="345" spans="1:5" ht="12.75" x14ac:dyDescent="0.2">
      <c r="A345" s="291">
        <v>50104</v>
      </c>
      <c r="B345" s="291" t="s">
        <v>291</v>
      </c>
      <c r="C345" s="291"/>
      <c r="D345" s="291" t="s">
        <v>291</v>
      </c>
      <c r="E345" s="291">
        <v>50104</v>
      </c>
    </row>
    <row r="346" spans="1:5" ht="12.75" x14ac:dyDescent="0.2">
      <c r="A346" s="291">
        <v>50105</v>
      </c>
      <c r="B346" s="291" t="s">
        <v>615</v>
      </c>
      <c r="C346" s="291"/>
      <c r="D346" s="291" t="s">
        <v>615</v>
      </c>
      <c r="E346" s="291">
        <v>50105</v>
      </c>
    </row>
    <row r="347" spans="1:5" ht="12.75" x14ac:dyDescent="0.2">
      <c r="A347" s="291">
        <v>50201</v>
      </c>
      <c r="B347" s="291" t="s">
        <v>164</v>
      </c>
      <c r="C347" s="291"/>
      <c r="D347" s="291" t="s">
        <v>164</v>
      </c>
      <c r="E347" s="291">
        <v>50201</v>
      </c>
    </row>
    <row r="348" spans="1:5" ht="12.75" x14ac:dyDescent="0.2">
      <c r="A348" s="291">
        <v>50202</v>
      </c>
      <c r="B348" s="291" t="s">
        <v>510</v>
      </c>
      <c r="C348" s="291"/>
      <c r="D348" s="291" t="s">
        <v>510</v>
      </c>
      <c r="E348" s="291">
        <v>50202</v>
      </c>
    </row>
    <row r="349" spans="1:5" ht="12.75" x14ac:dyDescent="0.2">
      <c r="A349" s="291">
        <v>50203</v>
      </c>
      <c r="B349" s="291" t="s">
        <v>241</v>
      </c>
      <c r="C349" s="291"/>
      <c r="D349" s="291" t="s">
        <v>241</v>
      </c>
      <c r="E349" s="291">
        <v>50203</v>
      </c>
    </row>
    <row r="350" spans="1:5" ht="12.75" x14ac:dyDescent="0.2">
      <c r="A350" s="291">
        <v>50204</v>
      </c>
      <c r="B350" s="291" t="s">
        <v>710</v>
      </c>
      <c r="C350" s="291"/>
      <c r="D350" s="291" t="s">
        <v>710</v>
      </c>
      <c r="E350" s="291">
        <v>50204</v>
      </c>
    </row>
    <row r="351" spans="1:5" ht="12.75" x14ac:dyDescent="0.2">
      <c r="A351" s="291">
        <v>50205</v>
      </c>
      <c r="B351" s="291" t="s">
        <v>617</v>
      </c>
      <c r="C351" s="291"/>
      <c r="D351" s="291" t="s">
        <v>617</v>
      </c>
      <c r="E351" s="291">
        <v>50205</v>
      </c>
    </row>
    <row r="352" spans="1:5" ht="12.75" x14ac:dyDescent="0.2">
      <c r="A352" s="291">
        <v>50206</v>
      </c>
      <c r="B352" s="291" t="s">
        <v>353</v>
      </c>
      <c r="C352" s="291"/>
      <c r="D352" s="291" t="s">
        <v>353</v>
      </c>
      <c r="E352" s="291">
        <v>50206</v>
      </c>
    </row>
    <row r="353" spans="1:5" ht="12.75" x14ac:dyDescent="0.2">
      <c r="A353" s="291">
        <v>50207</v>
      </c>
      <c r="B353" s="291" t="s">
        <v>633</v>
      </c>
      <c r="C353" s="291"/>
      <c r="D353" s="291" t="s">
        <v>633</v>
      </c>
      <c r="E353" s="291">
        <v>50207</v>
      </c>
    </row>
    <row r="354" spans="1:5" ht="12.75" x14ac:dyDescent="0.2">
      <c r="A354" s="291">
        <v>50301</v>
      </c>
      <c r="B354" s="291" t="s">
        <v>167</v>
      </c>
      <c r="C354" s="291"/>
      <c r="D354" s="291" t="s">
        <v>167</v>
      </c>
      <c r="E354" s="291">
        <v>50301</v>
      </c>
    </row>
    <row r="355" spans="1:5" ht="12.75" x14ac:dyDescent="0.2">
      <c r="A355" s="291">
        <v>50302</v>
      </c>
      <c r="B355" s="291" t="s">
        <v>518</v>
      </c>
      <c r="C355" s="291"/>
      <c r="D355" s="291" t="s">
        <v>518</v>
      </c>
      <c r="E355" s="291">
        <v>50302</v>
      </c>
    </row>
    <row r="356" spans="1:5" ht="12.75" x14ac:dyDescent="0.2">
      <c r="A356" s="291">
        <v>50303</v>
      </c>
      <c r="B356" s="291" t="s">
        <v>247</v>
      </c>
      <c r="C356" s="291"/>
      <c r="D356" s="291" t="s">
        <v>247</v>
      </c>
      <c r="E356" s="291">
        <v>50303</v>
      </c>
    </row>
    <row r="357" spans="1:5" ht="12.75" x14ac:dyDescent="0.2">
      <c r="A357" s="291">
        <v>50304</v>
      </c>
      <c r="B357" s="291" t="s">
        <v>302</v>
      </c>
      <c r="C357" s="291"/>
      <c r="D357" s="291" t="s">
        <v>302</v>
      </c>
      <c r="E357" s="291">
        <v>50304</v>
      </c>
    </row>
    <row r="358" spans="1:5" ht="12.75" x14ac:dyDescent="0.2">
      <c r="A358" s="291">
        <v>50305</v>
      </c>
      <c r="B358" s="291" t="s">
        <v>342</v>
      </c>
      <c r="C358" s="291"/>
      <c r="D358" s="291" t="s">
        <v>342</v>
      </c>
      <c r="E358" s="291">
        <v>50305</v>
      </c>
    </row>
    <row r="359" spans="1:5" ht="12.75" x14ac:dyDescent="0.2">
      <c r="A359" s="291">
        <v>50306</v>
      </c>
      <c r="B359" s="291" t="s">
        <v>711</v>
      </c>
      <c r="C359" s="291"/>
      <c r="D359" s="291" t="s">
        <v>711</v>
      </c>
      <c r="E359" s="291">
        <v>50306</v>
      </c>
    </row>
    <row r="360" spans="1:5" ht="12.75" x14ac:dyDescent="0.2">
      <c r="A360" s="291">
        <v>50307</v>
      </c>
      <c r="B360" s="291" t="s">
        <v>635</v>
      </c>
      <c r="C360" s="291"/>
      <c r="D360" s="291" t="s">
        <v>635</v>
      </c>
      <c r="E360" s="291">
        <v>50307</v>
      </c>
    </row>
    <row r="361" spans="1:5" ht="12.75" x14ac:dyDescent="0.2">
      <c r="A361" s="291">
        <v>50308</v>
      </c>
      <c r="B361" s="291" t="s">
        <v>358</v>
      </c>
      <c r="C361" s="291"/>
      <c r="D361" s="291" t="s">
        <v>358</v>
      </c>
      <c r="E361" s="291">
        <v>50308</v>
      </c>
    </row>
    <row r="362" spans="1:5" ht="12.75" x14ac:dyDescent="0.2">
      <c r="A362" s="291">
        <v>50309</v>
      </c>
      <c r="B362" s="291" t="s">
        <v>359</v>
      </c>
      <c r="C362" s="291"/>
      <c r="D362" s="291" t="s">
        <v>359</v>
      </c>
      <c r="E362" s="291">
        <v>50309</v>
      </c>
    </row>
    <row r="363" spans="1:5" ht="12.75" x14ac:dyDescent="0.2">
      <c r="A363" s="291">
        <v>50401</v>
      </c>
      <c r="B363" s="291" t="s">
        <v>171</v>
      </c>
      <c r="C363" s="291"/>
      <c r="D363" s="291" t="s">
        <v>171</v>
      </c>
      <c r="E363" s="291">
        <v>50401</v>
      </c>
    </row>
    <row r="364" spans="1:5" ht="12.75" x14ac:dyDescent="0.2">
      <c r="A364" s="291">
        <v>50402</v>
      </c>
      <c r="B364" s="291" t="s">
        <v>712</v>
      </c>
      <c r="C364" s="291"/>
      <c r="D364" s="291" t="s">
        <v>712</v>
      </c>
      <c r="E364" s="291">
        <v>50402</v>
      </c>
    </row>
    <row r="365" spans="1:5" ht="12.75" x14ac:dyDescent="0.2">
      <c r="A365" s="291">
        <v>50403</v>
      </c>
      <c r="B365" s="291" t="s">
        <v>252</v>
      </c>
      <c r="C365" s="291"/>
      <c r="D365" s="291" t="s">
        <v>252</v>
      </c>
      <c r="E365" s="291">
        <v>50403</v>
      </c>
    </row>
    <row r="366" spans="1:5" ht="12.75" x14ac:dyDescent="0.2">
      <c r="A366" s="291">
        <v>50404</v>
      </c>
      <c r="B366" s="291" t="s">
        <v>601</v>
      </c>
      <c r="C366" s="291"/>
      <c r="D366" s="291" t="s">
        <v>601</v>
      </c>
      <c r="E366" s="291">
        <v>50404</v>
      </c>
    </row>
    <row r="367" spans="1:5" ht="12.75" x14ac:dyDescent="0.2">
      <c r="A367" s="291">
        <v>50501</v>
      </c>
      <c r="B367" s="291" t="s">
        <v>177</v>
      </c>
      <c r="C367" s="291"/>
      <c r="D367" s="291" t="s">
        <v>177</v>
      </c>
      <c r="E367" s="291">
        <v>50501</v>
      </c>
    </row>
    <row r="368" spans="1:5" ht="12.75" x14ac:dyDescent="0.2">
      <c r="A368" s="291">
        <v>50502</v>
      </c>
      <c r="B368" s="291" t="s">
        <v>210</v>
      </c>
      <c r="C368" s="291"/>
      <c r="D368" s="291" t="s">
        <v>210</v>
      </c>
      <c r="E368" s="291">
        <v>50502</v>
      </c>
    </row>
    <row r="369" spans="1:5" ht="12.75" x14ac:dyDescent="0.2">
      <c r="A369" s="291">
        <v>50503</v>
      </c>
      <c r="B369" s="291" t="s">
        <v>261</v>
      </c>
      <c r="C369" s="291"/>
      <c r="D369" s="291" t="s">
        <v>261</v>
      </c>
      <c r="E369" s="291">
        <v>50503</v>
      </c>
    </row>
    <row r="370" spans="1:5" ht="12.75" x14ac:dyDescent="0.2">
      <c r="A370" s="291">
        <v>50504</v>
      </c>
      <c r="B370" s="291" t="s">
        <v>602</v>
      </c>
      <c r="C370" s="291"/>
      <c r="D370" s="291" t="s">
        <v>602</v>
      </c>
      <c r="E370" s="291">
        <v>50504</v>
      </c>
    </row>
    <row r="371" spans="1:5" ht="12.75" x14ac:dyDescent="0.2">
      <c r="A371" s="291">
        <v>50601</v>
      </c>
      <c r="B371" s="291" t="s">
        <v>182</v>
      </c>
      <c r="C371" s="291"/>
      <c r="D371" s="291" t="s">
        <v>182</v>
      </c>
      <c r="E371" s="291">
        <v>50601</v>
      </c>
    </row>
    <row r="372" spans="1:5" ht="12.75" x14ac:dyDescent="0.2">
      <c r="A372" s="291">
        <v>50602</v>
      </c>
      <c r="B372" s="291" t="s">
        <v>214</v>
      </c>
      <c r="C372" s="291"/>
      <c r="D372" s="291" t="s">
        <v>214</v>
      </c>
      <c r="E372" s="291">
        <v>50602</v>
      </c>
    </row>
    <row r="373" spans="1:5" ht="12.75" x14ac:dyDescent="0.2">
      <c r="A373" s="291">
        <v>50603</v>
      </c>
      <c r="B373" s="291" t="s">
        <v>268</v>
      </c>
      <c r="C373" s="291"/>
      <c r="D373" s="291" t="s">
        <v>268</v>
      </c>
      <c r="E373" s="291">
        <v>50603</v>
      </c>
    </row>
    <row r="374" spans="1:5" ht="12.75" x14ac:dyDescent="0.2">
      <c r="A374" s="291">
        <v>50604</v>
      </c>
      <c r="B374" s="291" t="s">
        <v>320</v>
      </c>
      <c r="C374" s="291"/>
      <c r="D374" s="291" t="s">
        <v>320</v>
      </c>
      <c r="E374" s="291">
        <v>50604</v>
      </c>
    </row>
    <row r="375" spans="1:5" ht="12.75" x14ac:dyDescent="0.2">
      <c r="A375" s="291">
        <v>50605</v>
      </c>
      <c r="B375" s="291" t="s">
        <v>346</v>
      </c>
      <c r="C375" s="291"/>
      <c r="D375" s="291" t="s">
        <v>346</v>
      </c>
      <c r="E375" s="291">
        <v>50605</v>
      </c>
    </row>
    <row r="376" spans="1:5" ht="12.75" x14ac:dyDescent="0.2">
      <c r="A376" s="291">
        <v>50701</v>
      </c>
      <c r="B376" s="291" t="s">
        <v>185</v>
      </c>
      <c r="C376" s="291"/>
      <c r="D376" s="291" t="s">
        <v>185</v>
      </c>
      <c r="E376" s="291">
        <v>50701</v>
      </c>
    </row>
    <row r="377" spans="1:5" ht="12.75" x14ac:dyDescent="0.2">
      <c r="A377" s="291">
        <v>50702</v>
      </c>
      <c r="B377" s="291" t="s">
        <v>217</v>
      </c>
      <c r="C377" s="291"/>
      <c r="D377" s="291" t="s">
        <v>217</v>
      </c>
      <c r="E377" s="291">
        <v>50702</v>
      </c>
    </row>
    <row r="378" spans="1:5" ht="12.75" x14ac:dyDescent="0.2">
      <c r="A378" s="291">
        <v>50703</v>
      </c>
      <c r="B378" s="291" t="s">
        <v>273</v>
      </c>
      <c r="C378" s="291"/>
      <c r="D378" s="291" t="s">
        <v>273</v>
      </c>
      <c r="E378" s="291">
        <v>50703</v>
      </c>
    </row>
    <row r="379" spans="1:5" ht="12.75" x14ac:dyDescent="0.2">
      <c r="A379" s="291">
        <v>50704</v>
      </c>
      <c r="B379" s="291" t="s">
        <v>322</v>
      </c>
      <c r="C379" s="291"/>
      <c r="D379" s="291" t="s">
        <v>322</v>
      </c>
      <c r="E379" s="291">
        <v>50704</v>
      </c>
    </row>
    <row r="380" spans="1:5" ht="12.75" x14ac:dyDescent="0.2">
      <c r="A380" s="291">
        <v>50801</v>
      </c>
      <c r="B380" s="291" t="s">
        <v>475</v>
      </c>
      <c r="C380" s="291"/>
      <c r="D380" s="291" t="s">
        <v>475</v>
      </c>
      <c r="E380" s="291">
        <v>50801</v>
      </c>
    </row>
    <row r="381" spans="1:5" ht="12.75" x14ac:dyDescent="0.2">
      <c r="A381" s="291">
        <v>50802</v>
      </c>
      <c r="B381" s="291" t="s">
        <v>713</v>
      </c>
      <c r="C381" s="291"/>
      <c r="D381" s="291" t="s">
        <v>713</v>
      </c>
      <c r="E381" s="291">
        <v>50802</v>
      </c>
    </row>
    <row r="382" spans="1:5" ht="12.75" x14ac:dyDescent="0.2">
      <c r="A382" s="291">
        <v>50803</v>
      </c>
      <c r="B382" s="291" t="s">
        <v>590</v>
      </c>
      <c r="C382" s="291"/>
      <c r="D382" s="291" t="s">
        <v>590</v>
      </c>
      <c r="E382" s="291">
        <v>50803</v>
      </c>
    </row>
    <row r="383" spans="1:5" ht="12.75" x14ac:dyDescent="0.2">
      <c r="A383" s="291">
        <v>50804</v>
      </c>
      <c r="B383" s="291" t="s">
        <v>609</v>
      </c>
      <c r="C383" s="291"/>
      <c r="D383" s="291" t="s">
        <v>609</v>
      </c>
      <c r="E383" s="291">
        <v>50804</v>
      </c>
    </row>
    <row r="384" spans="1:5" ht="12.75" x14ac:dyDescent="0.2">
      <c r="A384" s="291">
        <v>50805</v>
      </c>
      <c r="B384" s="291" t="s">
        <v>625</v>
      </c>
      <c r="C384" s="291"/>
      <c r="D384" s="291" t="s">
        <v>625</v>
      </c>
      <c r="E384" s="291">
        <v>50805</v>
      </c>
    </row>
    <row r="385" spans="1:5" ht="12.75" x14ac:dyDescent="0.2">
      <c r="A385" s="291">
        <v>50806</v>
      </c>
      <c r="B385" s="291" t="s">
        <v>714</v>
      </c>
      <c r="C385" s="291"/>
      <c r="D385" s="291" t="s">
        <v>714</v>
      </c>
      <c r="E385" s="291">
        <v>50806</v>
      </c>
    </row>
    <row r="386" spans="1:5" ht="12.75" x14ac:dyDescent="0.2">
      <c r="A386" s="291">
        <v>50807</v>
      </c>
      <c r="B386" s="291" t="s">
        <v>638</v>
      </c>
      <c r="C386" s="291"/>
      <c r="D386" s="291" t="s">
        <v>638</v>
      </c>
      <c r="E386" s="291">
        <v>50807</v>
      </c>
    </row>
    <row r="387" spans="1:5" ht="12.75" x14ac:dyDescent="0.2">
      <c r="A387" s="291">
        <v>50808</v>
      </c>
      <c r="B387" s="291" t="s">
        <v>639</v>
      </c>
      <c r="C387" s="291"/>
      <c r="D387" s="291" t="s">
        <v>639</v>
      </c>
      <c r="E387" s="291">
        <v>50808</v>
      </c>
    </row>
    <row r="388" spans="1:5" ht="12.75" x14ac:dyDescent="0.2">
      <c r="A388" s="291">
        <v>50901</v>
      </c>
      <c r="B388" s="291" t="s">
        <v>190</v>
      </c>
      <c r="C388" s="291"/>
      <c r="D388" s="291" t="s">
        <v>190</v>
      </c>
      <c r="E388" s="291">
        <v>50901</v>
      </c>
    </row>
    <row r="389" spans="1:5" ht="12.75" x14ac:dyDescent="0.2">
      <c r="A389" s="291">
        <v>50902</v>
      </c>
      <c r="B389" s="291" t="s">
        <v>224</v>
      </c>
      <c r="C389" s="291"/>
      <c r="D389" s="291" t="s">
        <v>224</v>
      </c>
      <c r="E389" s="291">
        <v>50902</v>
      </c>
    </row>
    <row r="390" spans="1:5" ht="12.75" x14ac:dyDescent="0.2">
      <c r="A390" s="291">
        <v>50903</v>
      </c>
      <c r="B390" s="291" t="s">
        <v>278</v>
      </c>
      <c r="C390" s="291"/>
      <c r="D390" s="291" t="s">
        <v>278</v>
      </c>
      <c r="E390" s="291">
        <v>50903</v>
      </c>
    </row>
    <row r="391" spans="1:5" ht="12.75" x14ac:dyDescent="0.2">
      <c r="A391" s="291">
        <v>50904</v>
      </c>
      <c r="B391" s="291" t="s">
        <v>329</v>
      </c>
      <c r="C391" s="291"/>
      <c r="D391" s="291" t="s">
        <v>329</v>
      </c>
      <c r="E391" s="291">
        <v>50904</v>
      </c>
    </row>
    <row r="392" spans="1:5" ht="12.75" x14ac:dyDescent="0.2">
      <c r="A392" s="291">
        <v>50905</v>
      </c>
      <c r="B392" s="291" t="s">
        <v>348</v>
      </c>
      <c r="C392" s="291"/>
      <c r="D392" s="291" t="s">
        <v>348</v>
      </c>
      <c r="E392" s="291">
        <v>50905</v>
      </c>
    </row>
    <row r="393" spans="1:5" ht="12.75" x14ac:dyDescent="0.2">
      <c r="A393" s="291">
        <v>50906</v>
      </c>
      <c r="B393" s="291" t="s">
        <v>356</v>
      </c>
      <c r="C393" s="291"/>
      <c r="D393" s="291" t="s">
        <v>356</v>
      </c>
      <c r="E393" s="291">
        <v>50906</v>
      </c>
    </row>
    <row r="394" spans="1:5" ht="12.75" x14ac:dyDescent="0.2">
      <c r="A394" s="291">
        <v>51001</v>
      </c>
      <c r="B394" s="291" t="s">
        <v>193</v>
      </c>
      <c r="C394" s="291"/>
      <c r="D394" s="291" t="s">
        <v>193</v>
      </c>
      <c r="E394" s="291">
        <v>51001</v>
      </c>
    </row>
    <row r="395" spans="1:5" ht="12.75" x14ac:dyDescent="0.2">
      <c r="A395" s="291">
        <v>51002</v>
      </c>
      <c r="B395" s="291" t="s">
        <v>229</v>
      </c>
      <c r="C395" s="291"/>
      <c r="D395" s="291" t="s">
        <v>229</v>
      </c>
      <c r="E395" s="291">
        <v>51002</v>
      </c>
    </row>
    <row r="396" spans="1:5" ht="12.75" x14ac:dyDescent="0.2">
      <c r="A396" s="291">
        <v>51003</v>
      </c>
      <c r="B396" s="291" t="s">
        <v>280</v>
      </c>
      <c r="C396" s="291"/>
      <c r="D396" s="291" t="s">
        <v>280</v>
      </c>
      <c r="E396" s="291">
        <v>51003</v>
      </c>
    </row>
    <row r="397" spans="1:5" ht="12.75" x14ac:dyDescent="0.2">
      <c r="A397" s="291">
        <v>51004</v>
      </c>
      <c r="B397" s="291" t="s">
        <v>330</v>
      </c>
      <c r="C397" s="291"/>
      <c r="D397" s="291" t="s">
        <v>330</v>
      </c>
      <c r="E397" s="291">
        <v>51004</v>
      </c>
    </row>
    <row r="398" spans="1:5" ht="12.75" x14ac:dyDescent="0.2">
      <c r="A398" s="291">
        <v>51101</v>
      </c>
      <c r="B398" s="291" t="s">
        <v>196</v>
      </c>
      <c r="C398" s="291"/>
      <c r="D398" s="291" t="s">
        <v>196</v>
      </c>
      <c r="E398" s="291">
        <v>51101</v>
      </c>
    </row>
    <row r="399" spans="1:5" ht="12.75" x14ac:dyDescent="0.2">
      <c r="A399" s="291">
        <v>51102</v>
      </c>
      <c r="B399" s="291" t="s">
        <v>234</v>
      </c>
      <c r="C399" s="291"/>
      <c r="D399" s="291" t="s">
        <v>234</v>
      </c>
      <c r="E399" s="291">
        <v>51102</v>
      </c>
    </row>
    <row r="400" spans="1:5" ht="12.75" x14ac:dyDescent="0.2">
      <c r="A400" s="291">
        <v>51103</v>
      </c>
      <c r="B400" s="291" t="s">
        <v>715</v>
      </c>
      <c r="C400" s="291"/>
      <c r="D400" s="291" t="s">
        <v>715</v>
      </c>
      <c r="E400" s="291">
        <v>51103</v>
      </c>
    </row>
    <row r="401" spans="1:5" ht="12.75" x14ac:dyDescent="0.2">
      <c r="A401" s="291">
        <v>51104</v>
      </c>
      <c r="B401" s="291" t="s">
        <v>332</v>
      </c>
      <c r="C401" s="291"/>
      <c r="D401" s="291" t="s">
        <v>332</v>
      </c>
      <c r="E401" s="291">
        <v>51104</v>
      </c>
    </row>
    <row r="402" spans="1:5" ht="12.75" x14ac:dyDescent="0.2">
      <c r="A402" s="291">
        <v>51105</v>
      </c>
      <c r="B402" s="291" t="s">
        <v>351</v>
      </c>
      <c r="C402" s="291"/>
      <c r="D402" s="291" t="s">
        <v>351</v>
      </c>
      <c r="E402" s="291">
        <v>51105</v>
      </c>
    </row>
    <row r="403" spans="1:5" ht="12.75" x14ac:dyDescent="0.2">
      <c r="A403" s="291">
        <v>60101</v>
      </c>
      <c r="B403" s="291" t="s">
        <v>162</v>
      </c>
      <c r="C403" s="291"/>
      <c r="D403" s="291" t="s">
        <v>162</v>
      </c>
      <c r="E403" s="291">
        <v>60101</v>
      </c>
    </row>
    <row r="404" spans="1:5" ht="12.75" x14ac:dyDescent="0.2">
      <c r="A404" s="291">
        <v>60102</v>
      </c>
      <c r="B404" s="291" t="s">
        <v>200</v>
      </c>
      <c r="C404" s="291"/>
      <c r="D404" s="291" t="s">
        <v>200</v>
      </c>
      <c r="E404" s="291">
        <v>60102</v>
      </c>
    </row>
    <row r="405" spans="1:5" ht="12.75" x14ac:dyDescent="0.2">
      <c r="A405" s="291">
        <v>60103</v>
      </c>
      <c r="B405" s="291" t="s">
        <v>239</v>
      </c>
      <c r="C405" s="291"/>
      <c r="D405" s="291" t="s">
        <v>239</v>
      </c>
      <c r="E405" s="291">
        <v>60103</v>
      </c>
    </row>
    <row r="406" spans="1:5" ht="12.75" x14ac:dyDescent="0.2">
      <c r="A406" s="291">
        <v>60104</v>
      </c>
      <c r="B406" s="291" t="s">
        <v>292</v>
      </c>
      <c r="C406" s="291"/>
      <c r="D406" s="291" t="s">
        <v>292</v>
      </c>
      <c r="E406" s="291">
        <v>60104</v>
      </c>
    </row>
    <row r="407" spans="1:5" ht="12.75" x14ac:dyDescent="0.2">
      <c r="A407" s="291">
        <v>60105</v>
      </c>
      <c r="B407" s="291" t="s">
        <v>334</v>
      </c>
      <c r="C407" s="291"/>
      <c r="D407" s="291" t="s">
        <v>334</v>
      </c>
      <c r="E407" s="291">
        <v>60105</v>
      </c>
    </row>
    <row r="408" spans="1:5" ht="12.75" x14ac:dyDescent="0.2">
      <c r="A408" s="291">
        <v>60106</v>
      </c>
      <c r="B408" s="291" t="s">
        <v>352</v>
      </c>
      <c r="C408" s="291"/>
      <c r="D408" s="291" t="s">
        <v>352</v>
      </c>
      <c r="E408" s="291">
        <v>60106</v>
      </c>
    </row>
    <row r="409" spans="1:5" ht="12.75" x14ac:dyDescent="0.2">
      <c r="A409" s="291">
        <v>60107</v>
      </c>
      <c r="B409" s="291" t="s">
        <v>357</v>
      </c>
      <c r="C409" s="291"/>
      <c r="D409" s="291" t="s">
        <v>357</v>
      </c>
      <c r="E409" s="291">
        <v>60107</v>
      </c>
    </row>
    <row r="410" spans="1:5" ht="12.75" x14ac:dyDescent="0.2">
      <c r="A410" s="291">
        <v>60108</v>
      </c>
      <c r="B410" s="291" t="s">
        <v>360</v>
      </c>
      <c r="C410" s="291"/>
      <c r="D410" s="291" t="s">
        <v>360</v>
      </c>
      <c r="E410" s="291">
        <v>60108</v>
      </c>
    </row>
    <row r="411" spans="1:5" ht="12.75" x14ac:dyDescent="0.2">
      <c r="A411" s="291">
        <v>60110</v>
      </c>
      <c r="B411" s="291" t="s">
        <v>363</v>
      </c>
      <c r="C411" s="291"/>
      <c r="D411" s="291" t="s">
        <v>363</v>
      </c>
      <c r="E411" s="291">
        <v>60110</v>
      </c>
    </row>
    <row r="412" spans="1:5" ht="12.75" x14ac:dyDescent="0.2">
      <c r="A412" s="291">
        <v>60111</v>
      </c>
      <c r="B412" s="291" t="s">
        <v>640</v>
      </c>
      <c r="C412" s="291"/>
      <c r="D412" s="291" t="s">
        <v>640</v>
      </c>
      <c r="E412" s="291">
        <v>60111</v>
      </c>
    </row>
    <row r="413" spans="1:5" ht="12.75" x14ac:dyDescent="0.2">
      <c r="A413" s="291">
        <v>60112</v>
      </c>
      <c r="B413" s="291" t="s">
        <v>364</v>
      </c>
      <c r="C413" s="291"/>
      <c r="D413" s="291" t="s">
        <v>364</v>
      </c>
      <c r="E413" s="291">
        <v>60112</v>
      </c>
    </row>
    <row r="414" spans="1:5" ht="12.75" x14ac:dyDescent="0.2">
      <c r="A414" s="291">
        <v>60113</v>
      </c>
      <c r="B414" s="291" t="s">
        <v>365</v>
      </c>
      <c r="C414" s="291"/>
      <c r="D414" s="291" t="s">
        <v>365</v>
      </c>
      <c r="E414" s="291">
        <v>60113</v>
      </c>
    </row>
    <row r="415" spans="1:5" ht="12.75" x14ac:dyDescent="0.2">
      <c r="A415" s="291">
        <v>60114</v>
      </c>
      <c r="B415" s="291" t="s">
        <v>366</v>
      </c>
      <c r="C415" s="291"/>
      <c r="D415" s="291" t="s">
        <v>366</v>
      </c>
      <c r="E415" s="291">
        <v>60114</v>
      </c>
    </row>
    <row r="416" spans="1:5" ht="12.75" x14ac:dyDescent="0.2">
      <c r="A416" s="291">
        <v>60115</v>
      </c>
      <c r="B416" s="291" t="s">
        <v>367</v>
      </c>
      <c r="C416" s="291"/>
      <c r="D416" s="291" t="s">
        <v>367</v>
      </c>
      <c r="E416" s="291">
        <v>60115</v>
      </c>
    </row>
    <row r="417" spans="1:5" ht="12.75" x14ac:dyDescent="0.2">
      <c r="A417" s="291">
        <v>60116</v>
      </c>
      <c r="B417" s="291" t="s">
        <v>368</v>
      </c>
      <c r="C417" s="291"/>
      <c r="D417" s="291" t="s">
        <v>368</v>
      </c>
      <c r="E417" s="291">
        <v>60116</v>
      </c>
    </row>
    <row r="418" spans="1:5" ht="12.75" x14ac:dyDescent="0.2">
      <c r="A418" s="291">
        <v>60201</v>
      </c>
      <c r="B418" s="291" t="s">
        <v>425</v>
      </c>
      <c r="C418" s="291"/>
      <c r="D418" s="291" t="s">
        <v>425</v>
      </c>
      <c r="E418" s="291">
        <v>60201</v>
      </c>
    </row>
    <row r="419" spans="1:5" ht="12.75" x14ac:dyDescent="0.2">
      <c r="A419" s="291">
        <v>60202</v>
      </c>
      <c r="B419" s="291" t="s">
        <v>202</v>
      </c>
      <c r="C419" s="291"/>
      <c r="D419" s="291" t="s">
        <v>202</v>
      </c>
      <c r="E419" s="291">
        <v>60202</v>
      </c>
    </row>
    <row r="420" spans="1:5" ht="12.75" x14ac:dyDescent="0.2">
      <c r="A420" s="291">
        <v>60203</v>
      </c>
      <c r="B420" s="291" t="s">
        <v>242</v>
      </c>
      <c r="C420" s="291"/>
      <c r="D420" s="291" t="s">
        <v>242</v>
      </c>
      <c r="E420" s="291">
        <v>60203</v>
      </c>
    </row>
    <row r="421" spans="1:5" ht="12.75" x14ac:dyDescent="0.2">
      <c r="A421" s="291">
        <v>60204</v>
      </c>
      <c r="B421" s="291" t="s">
        <v>298</v>
      </c>
      <c r="C421" s="291"/>
      <c r="D421" s="291" t="s">
        <v>298</v>
      </c>
      <c r="E421" s="291">
        <v>60204</v>
      </c>
    </row>
    <row r="422" spans="1:5" ht="12.75" x14ac:dyDescent="0.2">
      <c r="A422" s="291">
        <v>60205</v>
      </c>
      <c r="B422" s="291" t="s">
        <v>618</v>
      </c>
      <c r="C422" s="291"/>
      <c r="D422" s="291" t="s">
        <v>618</v>
      </c>
      <c r="E422" s="291">
        <v>60205</v>
      </c>
    </row>
    <row r="423" spans="1:5" ht="12.75" x14ac:dyDescent="0.2">
      <c r="A423" s="291">
        <v>60206</v>
      </c>
      <c r="B423" s="291" t="s">
        <v>354</v>
      </c>
      <c r="C423" s="291"/>
      <c r="D423" s="291" t="s">
        <v>354</v>
      </c>
      <c r="E423" s="291">
        <v>60206</v>
      </c>
    </row>
    <row r="424" spans="1:5" ht="12.75" x14ac:dyDescent="0.2">
      <c r="A424" s="291">
        <v>60301</v>
      </c>
      <c r="B424" s="291" t="s">
        <v>168</v>
      </c>
      <c r="C424" s="291"/>
      <c r="D424" s="291" t="s">
        <v>168</v>
      </c>
      <c r="E424" s="291">
        <v>60301</v>
      </c>
    </row>
    <row r="425" spans="1:5" ht="12.75" x14ac:dyDescent="0.2">
      <c r="A425" s="291">
        <v>60302</v>
      </c>
      <c r="B425" s="291" t="s">
        <v>520</v>
      </c>
      <c r="C425" s="291"/>
      <c r="D425" s="291" t="s">
        <v>520</v>
      </c>
      <c r="E425" s="291">
        <v>60302</v>
      </c>
    </row>
    <row r="426" spans="1:5" ht="12.75" x14ac:dyDescent="0.2">
      <c r="A426" s="291">
        <v>60303</v>
      </c>
      <c r="B426" s="291" t="s">
        <v>249</v>
      </c>
      <c r="C426" s="291"/>
      <c r="D426" s="291" t="s">
        <v>249</v>
      </c>
      <c r="E426" s="291">
        <v>60303</v>
      </c>
    </row>
    <row r="427" spans="1:5" ht="12.75" x14ac:dyDescent="0.2">
      <c r="A427" s="291">
        <v>60304</v>
      </c>
      <c r="B427" s="291" t="s">
        <v>304</v>
      </c>
      <c r="C427" s="291"/>
      <c r="D427" s="291" t="s">
        <v>304</v>
      </c>
      <c r="E427" s="291">
        <v>60304</v>
      </c>
    </row>
    <row r="428" spans="1:5" ht="12.75" x14ac:dyDescent="0.2">
      <c r="A428" s="291">
        <v>60305</v>
      </c>
      <c r="B428" s="291" t="s">
        <v>343</v>
      </c>
      <c r="C428" s="291"/>
      <c r="D428" s="291" t="s">
        <v>343</v>
      </c>
      <c r="E428" s="291">
        <v>60305</v>
      </c>
    </row>
    <row r="429" spans="1:5" ht="12.75" x14ac:dyDescent="0.2">
      <c r="A429" s="291">
        <v>60306</v>
      </c>
      <c r="B429" s="291" t="s">
        <v>355</v>
      </c>
      <c r="C429" s="291"/>
      <c r="D429" s="291" t="s">
        <v>355</v>
      </c>
      <c r="E429" s="291">
        <v>60306</v>
      </c>
    </row>
    <row r="430" spans="1:5" ht="12.75" x14ac:dyDescent="0.2">
      <c r="A430" s="291">
        <v>60307</v>
      </c>
      <c r="B430" s="291" t="s">
        <v>636</v>
      </c>
      <c r="C430" s="291"/>
      <c r="D430" s="291" t="s">
        <v>636</v>
      </c>
      <c r="E430" s="291">
        <v>60307</v>
      </c>
    </row>
    <row r="431" spans="1:5" ht="12.75" x14ac:dyDescent="0.2">
      <c r="A431" s="291">
        <v>60308</v>
      </c>
      <c r="B431" s="291" t="s">
        <v>361</v>
      </c>
      <c r="C431" s="291"/>
      <c r="D431" s="291" t="s">
        <v>361</v>
      </c>
      <c r="E431" s="291">
        <v>60308</v>
      </c>
    </row>
    <row r="432" spans="1:5" ht="12.75" x14ac:dyDescent="0.2">
      <c r="A432" s="291">
        <v>60309</v>
      </c>
      <c r="B432" s="291" t="s">
        <v>362</v>
      </c>
      <c r="C432" s="291"/>
      <c r="D432" s="291" t="s">
        <v>362</v>
      </c>
      <c r="E432" s="291">
        <v>60309</v>
      </c>
    </row>
    <row r="433" spans="1:5" ht="12.75" x14ac:dyDescent="0.2">
      <c r="A433" s="291">
        <v>60401</v>
      </c>
      <c r="B433" s="291" t="s">
        <v>172</v>
      </c>
      <c r="C433" s="291"/>
      <c r="D433" s="291" t="s">
        <v>172</v>
      </c>
      <c r="E433" s="291">
        <v>60401</v>
      </c>
    </row>
    <row r="434" spans="1:5" ht="12.75" x14ac:dyDescent="0.2">
      <c r="A434" s="291">
        <v>60402</v>
      </c>
      <c r="B434" s="291" t="s">
        <v>716</v>
      </c>
      <c r="C434" s="291"/>
      <c r="D434" s="291" t="s">
        <v>716</v>
      </c>
      <c r="E434" s="291">
        <v>60402</v>
      </c>
    </row>
    <row r="435" spans="1:5" ht="12.75" x14ac:dyDescent="0.2">
      <c r="A435" s="291">
        <v>60403</v>
      </c>
      <c r="B435" s="291" t="s">
        <v>254</v>
      </c>
      <c r="C435" s="291"/>
      <c r="D435" s="291" t="s">
        <v>254</v>
      </c>
      <c r="E435" s="291">
        <v>60403</v>
      </c>
    </row>
    <row r="436" spans="1:5" ht="12.75" x14ac:dyDescent="0.2">
      <c r="A436" s="291">
        <v>60501</v>
      </c>
      <c r="B436" s="291" t="s">
        <v>452</v>
      </c>
      <c r="C436" s="291"/>
      <c r="D436" s="291" t="s">
        <v>452</v>
      </c>
      <c r="E436" s="291">
        <v>60501</v>
      </c>
    </row>
    <row r="437" spans="1:5" ht="12.75" x14ac:dyDescent="0.2">
      <c r="A437" s="291">
        <v>60502</v>
      </c>
      <c r="B437" s="291" t="s">
        <v>211</v>
      </c>
      <c r="C437" s="291"/>
      <c r="D437" s="291" t="s">
        <v>211</v>
      </c>
      <c r="E437" s="291">
        <v>60502</v>
      </c>
    </row>
    <row r="438" spans="1:5" ht="12.75" x14ac:dyDescent="0.2">
      <c r="A438" s="291">
        <v>60503</v>
      </c>
      <c r="B438" s="291" t="s">
        <v>262</v>
      </c>
      <c r="C438" s="291"/>
      <c r="D438" s="291" t="s">
        <v>262</v>
      </c>
      <c r="E438" s="291">
        <v>60503</v>
      </c>
    </row>
    <row r="439" spans="1:5" ht="12.75" x14ac:dyDescent="0.2">
      <c r="A439" s="291">
        <v>60504</v>
      </c>
      <c r="B439" s="291" t="s">
        <v>603</v>
      </c>
      <c r="C439" s="291"/>
      <c r="D439" s="291" t="s">
        <v>603</v>
      </c>
      <c r="E439" s="291">
        <v>60504</v>
      </c>
    </row>
    <row r="440" spans="1:5" ht="12.75" x14ac:dyDescent="0.2">
      <c r="A440" s="291">
        <v>60505</v>
      </c>
      <c r="B440" s="291" t="s">
        <v>345</v>
      </c>
      <c r="C440" s="291"/>
      <c r="D440" s="291" t="s">
        <v>345</v>
      </c>
      <c r="E440" s="291">
        <v>60505</v>
      </c>
    </row>
    <row r="441" spans="1:5" ht="12.75" x14ac:dyDescent="0.2">
      <c r="A441" s="291">
        <v>60506</v>
      </c>
      <c r="B441" s="291" t="s">
        <v>632</v>
      </c>
      <c r="C441" s="291"/>
      <c r="D441" s="291" t="s">
        <v>632</v>
      </c>
      <c r="E441" s="291">
        <v>60506</v>
      </c>
    </row>
    <row r="442" spans="1:5" ht="12.75" x14ac:dyDescent="0.2">
      <c r="A442" s="291">
        <v>60601</v>
      </c>
      <c r="B442" s="291" t="s">
        <v>717</v>
      </c>
      <c r="C442" s="291"/>
      <c r="D442" s="291" t="s">
        <v>717</v>
      </c>
      <c r="E442" s="291">
        <v>60601</v>
      </c>
    </row>
    <row r="443" spans="1:5" ht="12.75" x14ac:dyDescent="0.2">
      <c r="A443" s="291">
        <v>60602</v>
      </c>
      <c r="B443" s="291" t="s">
        <v>718</v>
      </c>
      <c r="C443" s="291"/>
      <c r="D443" s="291" t="s">
        <v>718</v>
      </c>
      <c r="E443" s="291">
        <v>60602</v>
      </c>
    </row>
    <row r="444" spans="1:5" ht="12.75" x14ac:dyDescent="0.2">
      <c r="A444" s="291">
        <v>60603</v>
      </c>
      <c r="B444" s="291" t="s">
        <v>719</v>
      </c>
      <c r="C444" s="291"/>
      <c r="D444" s="291" t="s">
        <v>719</v>
      </c>
      <c r="E444" s="291">
        <v>60603</v>
      </c>
    </row>
    <row r="445" spans="1:5" ht="12.75" x14ac:dyDescent="0.2">
      <c r="A445" s="291">
        <v>60701</v>
      </c>
      <c r="B445" s="291" t="s">
        <v>186</v>
      </c>
      <c r="C445" s="291"/>
      <c r="D445" s="291" t="s">
        <v>186</v>
      </c>
      <c r="E445" s="291">
        <v>60701</v>
      </c>
    </row>
    <row r="446" spans="1:5" ht="12.75" x14ac:dyDescent="0.2">
      <c r="A446" s="291">
        <v>60703</v>
      </c>
      <c r="B446" s="291" t="s">
        <v>587</v>
      </c>
      <c r="C446" s="291"/>
      <c r="D446" s="291" t="s">
        <v>587</v>
      </c>
      <c r="E446" s="291">
        <v>60703</v>
      </c>
    </row>
    <row r="447" spans="1:5" ht="12.75" x14ac:dyDescent="0.2">
      <c r="A447" s="291">
        <v>60704</v>
      </c>
      <c r="B447" s="291" t="s">
        <v>608</v>
      </c>
      <c r="C447" s="291"/>
      <c r="D447" s="291" t="s">
        <v>608</v>
      </c>
      <c r="E447" s="291">
        <v>60704</v>
      </c>
    </row>
    <row r="448" spans="1:5" ht="12.75" x14ac:dyDescent="0.2">
      <c r="A448" s="291">
        <v>60801</v>
      </c>
      <c r="B448" s="291" t="s">
        <v>187</v>
      </c>
      <c r="C448" s="291"/>
      <c r="D448" s="291" t="s">
        <v>187</v>
      </c>
      <c r="E448" s="291">
        <v>60801</v>
      </c>
    </row>
    <row r="449" spans="1:5" ht="12.75" x14ac:dyDescent="0.2">
      <c r="A449" s="291">
        <v>60802</v>
      </c>
      <c r="B449" s="291" t="s">
        <v>220</v>
      </c>
      <c r="C449" s="291"/>
      <c r="D449" s="291" t="s">
        <v>220</v>
      </c>
      <c r="E449" s="291">
        <v>60802</v>
      </c>
    </row>
    <row r="450" spans="1:5" ht="12.75" x14ac:dyDescent="0.2">
      <c r="A450" s="291">
        <v>60803</v>
      </c>
      <c r="B450" s="291" t="s">
        <v>720</v>
      </c>
      <c r="C450" s="291"/>
      <c r="D450" s="291" t="s">
        <v>720</v>
      </c>
      <c r="E450" s="291">
        <v>60803</v>
      </c>
    </row>
    <row r="451" spans="1:5" ht="12.75" x14ac:dyDescent="0.2">
      <c r="A451" s="291">
        <v>60804</v>
      </c>
      <c r="B451" s="291" t="s">
        <v>328</v>
      </c>
      <c r="C451" s="291"/>
      <c r="D451" s="291" t="s">
        <v>328</v>
      </c>
      <c r="E451" s="291">
        <v>60804</v>
      </c>
    </row>
    <row r="452" spans="1:5" ht="12.75" x14ac:dyDescent="0.2">
      <c r="A452" s="291">
        <v>60805</v>
      </c>
      <c r="B452" s="291" t="s">
        <v>347</v>
      </c>
      <c r="C452" s="291"/>
      <c r="D452" s="291" t="s">
        <v>347</v>
      </c>
      <c r="E452" s="291">
        <v>60805</v>
      </c>
    </row>
    <row r="453" spans="1:5" ht="12.75" x14ac:dyDescent="0.2">
      <c r="A453" s="291">
        <v>60806</v>
      </c>
      <c r="B453" s="291" t="s">
        <v>721</v>
      </c>
      <c r="C453" s="291"/>
      <c r="D453" s="291" t="s">
        <v>721</v>
      </c>
      <c r="E453" s="291">
        <v>60806</v>
      </c>
    </row>
    <row r="454" spans="1:5" ht="12.75" x14ac:dyDescent="0.2">
      <c r="A454" s="291">
        <v>60901</v>
      </c>
      <c r="B454" s="291" t="s">
        <v>191</v>
      </c>
      <c r="C454" s="291"/>
      <c r="D454" s="291" t="s">
        <v>191</v>
      </c>
      <c r="E454" s="291">
        <v>60901</v>
      </c>
    </row>
    <row r="455" spans="1:5" ht="12.75" x14ac:dyDescent="0.2">
      <c r="A455" s="291">
        <v>61001</v>
      </c>
      <c r="B455" s="291" t="s">
        <v>194</v>
      </c>
      <c r="C455" s="291"/>
      <c r="D455" s="291" t="s">
        <v>194</v>
      </c>
      <c r="E455" s="291">
        <v>61001</v>
      </c>
    </row>
    <row r="456" spans="1:5" ht="12.75" x14ac:dyDescent="0.2">
      <c r="A456" s="291">
        <v>61002</v>
      </c>
      <c r="B456" s="291" t="s">
        <v>230</v>
      </c>
      <c r="C456" s="291"/>
      <c r="D456" s="291" t="s">
        <v>230</v>
      </c>
      <c r="E456" s="291">
        <v>61002</v>
      </c>
    </row>
    <row r="457" spans="1:5" ht="12.75" x14ac:dyDescent="0.2">
      <c r="A457" s="291">
        <v>61003</v>
      </c>
      <c r="B457" s="291" t="s">
        <v>282</v>
      </c>
      <c r="C457" s="291"/>
      <c r="D457" s="291" t="s">
        <v>282</v>
      </c>
      <c r="E457" s="291">
        <v>61003</v>
      </c>
    </row>
    <row r="458" spans="1:5" ht="12.75" x14ac:dyDescent="0.2">
      <c r="A458" s="291">
        <v>61004</v>
      </c>
      <c r="B458" s="291" t="s">
        <v>331</v>
      </c>
      <c r="C458" s="291"/>
      <c r="D458" s="291" t="s">
        <v>331</v>
      </c>
      <c r="E458" s="291">
        <v>61004</v>
      </c>
    </row>
    <row r="459" spans="1:5" ht="12.75" x14ac:dyDescent="0.2">
      <c r="A459" s="291">
        <v>61101</v>
      </c>
      <c r="B459" s="291" t="s">
        <v>491</v>
      </c>
      <c r="C459" s="291"/>
      <c r="D459" s="291" t="s">
        <v>491</v>
      </c>
      <c r="E459" s="291">
        <v>61101</v>
      </c>
    </row>
    <row r="460" spans="1:5" ht="12.75" x14ac:dyDescent="0.2">
      <c r="A460" s="291">
        <v>61102</v>
      </c>
      <c r="B460" s="291" t="s">
        <v>558</v>
      </c>
      <c r="C460" s="291"/>
      <c r="D460" s="291" t="s">
        <v>558</v>
      </c>
      <c r="E460" s="291">
        <v>61102</v>
      </c>
    </row>
    <row r="461" spans="1:5" ht="12.75" x14ac:dyDescent="0.2">
      <c r="A461" s="291">
        <v>61103</v>
      </c>
      <c r="B461" s="291" t="s">
        <v>654</v>
      </c>
      <c r="C461" s="291"/>
      <c r="D461" s="291" t="s">
        <v>654</v>
      </c>
      <c r="E461" s="291">
        <v>61103</v>
      </c>
    </row>
    <row r="462" spans="1:5" ht="12.75" x14ac:dyDescent="0.2">
      <c r="A462" s="291">
        <v>61201</v>
      </c>
      <c r="B462" s="291" t="s">
        <v>653</v>
      </c>
      <c r="C462" s="291"/>
      <c r="D462" s="291" t="s">
        <v>653</v>
      </c>
      <c r="E462" s="291">
        <v>61201</v>
      </c>
    </row>
    <row r="463" spans="1:5" ht="12.75" x14ac:dyDescent="0.2">
      <c r="A463" s="291">
        <v>61301</v>
      </c>
      <c r="B463" s="291" t="s">
        <v>657</v>
      </c>
      <c r="C463" s="291"/>
      <c r="D463" s="291" t="s">
        <v>657</v>
      </c>
      <c r="E463" s="291">
        <v>61301</v>
      </c>
    </row>
    <row r="464" spans="1:5" ht="12.75" x14ac:dyDescent="0.2">
      <c r="A464" s="291">
        <v>70101</v>
      </c>
      <c r="B464" s="291" t="s">
        <v>416</v>
      </c>
      <c r="C464" s="291"/>
      <c r="D464" s="291" t="s">
        <v>416</v>
      </c>
      <c r="E464" s="291">
        <v>70101</v>
      </c>
    </row>
    <row r="465" spans="1:5" ht="12.75" x14ac:dyDescent="0.2">
      <c r="A465" s="291">
        <v>70102</v>
      </c>
      <c r="B465" s="291" t="s">
        <v>503</v>
      </c>
      <c r="C465" s="291"/>
      <c r="D465" s="291" t="s">
        <v>503</v>
      </c>
      <c r="E465" s="291">
        <v>70102</v>
      </c>
    </row>
    <row r="466" spans="1:5" ht="12.75" x14ac:dyDescent="0.2">
      <c r="A466" s="291">
        <v>70103</v>
      </c>
      <c r="B466" s="291" t="s">
        <v>566</v>
      </c>
      <c r="C466" s="291"/>
      <c r="D466" s="291" t="s">
        <v>566</v>
      </c>
      <c r="E466" s="291">
        <v>70103</v>
      </c>
    </row>
    <row r="467" spans="1:5" ht="12.75" x14ac:dyDescent="0.2">
      <c r="A467" s="291">
        <v>70104</v>
      </c>
      <c r="B467" s="291" t="s">
        <v>593</v>
      </c>
      <c r="C467" s="291"/>
      <c r="D467" s="291" t="s">
        <v>593</v>
      </c>
      <c r="E467" s="291">
        <v>70104</v>
      </c>
    </row>
    <row r="468" spans="1:5" ht="12.75" x14ac:dyDescent="0.2">
      <c r="A468" s="291">
        <v>70201</v>
      </c>
      <c r="B468" s="291" t="s">
        <v>427</v>
      </c>
      <c r="C468" s="291"/>
      <c r="D468" s="291" t="s">
        <v>427</v>
      </c>
      <c r="E468" s="291">
        <v>70201</v>
      </c>
    </row>
    <row r="469" spans="1:5" ht="12.75" x14ac:dyDescent="0.2">
      <c r="A469" s="291">
        <v>70202</v>
      </c>
      <c r="B469" s="291" t="s">
        <v>511</v>
      </c>
      <c r="C469" s="291"/>
      <c r="D469" s="291" t="s">
        <v>511</v>
      </c>
      <c r="E469" s="291">
        <v>70202</v>
      </c>
    </row>
    <row r="470" spans="1:5" ht="12.75" x14ac:dyDescent="0.2">
      <c r="A470" s="291">
        <v>70203</v>
      </c>
      <c r="B470" s="291" t="s">
        <v>722</v>
      </c>
      <c r="C470" s="291"/>
      <c r="D470" s="291" t="s">
        <v>722</v>
      </c>
      <c r="E470" s="291">
        <v>70203</v>
      </c>
    </row>
    <row r="471" spans="1:5" ht="12.75" x14ac:dyDescent="0.2">
      <c r="A471" s="291">
        <v>70204</v>
      </c>
      <c r="B471" s="291" t="s">
        <v>595</v>
      </c>
      <c r="C471" s="291"/>
      <c r="D471" s="291" t="s">
        <v>595</v>
      </c>
      <c r="E471" s="291">
        <v>70204</v>
      </c>
    </row>
    <row r="472" spans="1:5" ht="12.75" x14ac:dyDescent="0.2">
      <c r="A472" s="291">
        <v>70205</v>
      </c>
      <c r="B472" s="291" t="s">
        <v>619</v>
      </c>
      <c r="C472" s="291"/>
      <c r="D472" s="291" t="s">
        <v>619</v>
      </c>
      <c r="E472" s="291">
        <v>70205</v>
      </c>
    </row>
    <row r="473" spans="1:5" ht="12.75" x14ac:dyDescent="0.2">
      <c r="A473" s="291">
        <v>70206</v>
      </c>
      <c r="B473" s="291" t="s">
        <v>630</v>
      </c>
      <c r="C473" s="291"/>
      <c r="D473" s="291" t="s">
        <v>630</v>
      </c>
      <c r="E473" s="291">
        <v>70206</v>
      </c>
    </row>
    <row r="474" spans="1:5" ht="12.75" x14ac:dyDescent="0.2">
      <c r="A474" s="291">
        <v>70207</v>
      </c>
      <c r="B474" s="291" t="s">
        <v>634</v>
      </c>
      <c r="C474" s="291"/>
      <c r="D474" s="291" t="s">
        <v>634</v>
      </c>
      <c r="E474" s="291">
        <v>70207</v>
      </c>
    </row>
    <row r="475" spans="1:5" ht="12.75" x14ac:dyDescent="0.2">
      <c r="A475" s="291">
        <v>70301</v>
      </c>
      <c r="B475" s="291" t="s">
        <v>169</v>
      </c>
      <c r="C475" s="291"/>
      <c r="D475" s="291" t="s">
        <v>169</v>
      </c>
      <c r="E475" s="291">
        <v>70301</v>
      </c>
    </row>
    <row r="476" spans="1:5" ht="12.75" x14ac:dyDescent="0.2">
      <c r="A476" s="291">
        <v>70302</v>
      </c>
      <c r="B476" s="291" t="s">
        <v>205</v>
      </c>
      <c r="C476" s="291"/>
      <c r="D476" s="291" t="s">
        <v>205</v>
      </c>
      <c r="E476" s="291">
        <v>70302</v>
      </c>
    </row>
    <row r="477" spans="1:5" ht="12.75" x14ac:dyDescent="0.2">
      <c r="A477" s="291">
        <v>70303</v>
      </c>
      <c r="B477" s="291" t="s">
        <v>250</v>
      </c>
      <c r="C477" s="291"/>
      <c r="D477" s="291" t="s">
        <v>250</v>
      </c>
      <c r="E477" s="291">
        <v>70303</v>
      </c>
    </row>
    <row r="478" spans="1:5" ht="12.75" x14ac:dyDescent="0.2">
      <c r="A478" s="291">
        <v>70304</v>
      </c>
      <c r="B478" s="291" t="s">
        <v>306</v>
      </c>
      <c r="C478" s="291"/>
      <c r="D478" s="291" t="s">
        <v>306</v>
      </c>
      <c r="E478" s="291">
        <v>70304</v>
      </c>
    </row>
    <row r="479" spans="1:5" ht="12.75" x14ac:dyDescent="0.2">
      <c r="A479" s="291">
        <v>70305</v>
      </c>
      <c r="B479" s="291" t="s">
        <v>723</v>
      </c>
      <c r="C479" s="291"/>
      <c r="D479" s="291" t="s">
        <v>723</v>
      </c>
      <c r="E479" s="291">
        <v>70305</v>
      </c>
    </row>
    <row r="480" spans="1:5" ht="12.75" x14ac:dyDescent="0.2">
      <c r="A480" s="291">
        <v>70306</v>
      </c>
      <c r="B480" s="291" t="s">
        <v>631</v>
      </c>
      <c r="C480" s="291"/>
      <c r="D480" s="291" t="s">
        <v>631</v>
      </c>
      <c r="E480" s="291">
        <v>70306</v>
      </c>
    </row>
    <row r="481" spans="1:5" ht="12.75" x14ac:dyDescent="0.2">
      <c r="A481" s="291">
        <v>70307</v>
      </c>
      <c r="B481" s="291" t="s">
        <v>637</v>
      </c>
      <c r="C481" s="291"/>
      <c r="D481" s="291" t="s">
        <v>637</v>
      </c>
      <c r="E481" s="291">
        <v>70307</v>
      </c>
    </row>
    <row r="482" spans="1:5" ht="12.75" x14ac:dyDescent="0.2">
      <c r="A482" s="291">
        <v>70401</v>
      </c>
      <c r="B482" s="291" t="s">
        <v>173</v>
      </c>
      <c r="C482" s="291"/>
      <c r="D482" s="291" t="s">
        <v>173</v>
      </c>
      <c r="E482" s="291">
        <v>70401</v>
      </c>
    </row>
    <row r="483" spans="1:5" ht="12.75" x14ac:dyDescent="0.2">
      <c r="A483" s="291">
        <v>70402</v>
      </c>
      <c r="B483" s="291" t="s">
        <v>207</v>
      </c>
      <c r="C483" s="291"/>
      <c r="D483" s="291" t="s">
        <v>207</v>
      </c>
      <c r="E483" s="291">
        <v>70402</v>
      </c>
    </row>
    <row r="484" spans="1:5" ht="12.75" x14ac:dyDescent="0.2">
      <c r="A484" s="291">
        <v>70403</v>
      </c>
      <c r="B484" s="291" t="s">
        <v>256</v>
      </c>
      <c r="C484" s="291"/>
      <c r="D484" s="291" t="s">
        <v>256</v>
      </c>
      <c r="E484" s="291">
        <v>70403</v>
      </c>
    </row>
    <row r="485" spans="1:5" ht="12.75" x14ac:dyDescent="0.2">
      <c r="A485" s="291">
        <v>70404</v>
      </c>
      <c r="B485" s="291" t="s">
        <v>311</v>
      </c>
      <c r="C485" s="291"/>
      <c r="D485" s="291" t="s">
        <v>311</v>
      </c>
      <c r="E485" s="291">
        <v>70404</v>
      </c>
    </row>
    <row r="486" spans="1:5" ht="12.75" x14ac:dyDescent="0.2">
      <c r="A486" s="291">
        <v>70501</v>
      </c>
      <c r="B486" s="291" t="s">
        <v>178</v>
      </c>
      <c r="C486" s="291"/>
      <c r="D486" s="291" t="s">
        <v>178</v>
      </c>
      <c r="E486" s="291">
        <v>70501</v>
      </c>
    </row>
    <row r="487" spans="1:5" ht="12.75" x14ac:dyDescent="0.2">
      <c r="A487" s="291">
        <v>70502</v>
      </c>
      <c r="B487" s="291" t="s">
        <v>539</v>
      </c>
      <c r="C487" s="291"/>
      <c r="D487" s="291" t="s">
        <v>539</v>
      </c>
      <c r="E487" s="291">
        <v>70502</v>
      </c>
    </row>
    <row r="488" spans="1:5" ht="12.75" x14ac:dyDescent="0.2">
      <c r="A488" s="291">
        <v>70503</v>
      </c>
      <c r="B488" s="291" t="s">
        <v>263</v>
      </c>
      <c r="C488" s="291"/>
      <c r="D488" s="291" t="s">
        <v>263</v>
      </c>
      <c r="E488" s="291">
        <v>70503</v>
      </c>
    </row>
    <row r="489" spans="1:5" ht="12.75" x14ac:dyDescent="0.2">
      <c r="A489" s="291">
        <v>70601</v>
      </c>
      <c r="B489" s="291" t="s">
        <v>460</v>
      </c>
      <c r="C489" s="291"/>
      <c r="D489" s="291" t="s">
        <v>460</v>
      </c>
      <c r="E489" s="291">
        <v>70601</v>
      </c>
    </row>
    <row r="490" spans="1:5" ht="12.75" x14ac:dyDescent="0.2">
      <c r="A490" s="291">
        <v>70602</v>
      </c>
      <c r="B490" s="291" t="s">
        <v>546</v>
      </c>
      <c r="C490" s="291"/>
      <c r="D490" s="291" t="s">
        <v>546</v>
      </c>
      <c r="E490" s="291">
        <v>70602</v>
      </c>
    </row>
    <row r="491" spans="1:5" ht="12.75" x14ac:dyDescent="0.2">
      <c r="A491" s="291">
        <v>70603</v>
      </c>
      <c r="B491" s="291" t="s">
        <v>583</v>
      </c>
      <c r="C491" s="291"/>
      <c r="D491" s="291" t="s">
        <v>583</v>
      </c>
      <c r="E491" s="291">
        <v>70603</v>
      </c>
    </row>
    <row r="492" spans="1:5" ht="12.75" x14ac:dyDescent="0.2">
      <c r="A492" s="291">
        <v>70604</v>
      </c>
      <c r="B492" s="291" t="s">
        <v>607</v>
      </c>
      <c r="C492" s="291"/>
      <c r="D492" s="291" t="s">
        <v>607</v>
      </c>
      <c r="E492" s="291">
        <v>70604</v>
      </c>
    </row>
    <row r="493" spans="1:5" ht="12.75" x14ac:dyDescent="0.2">
      <c r="A493" s="292">
        <v>70605</v>
      </c>
      <c r="B493" s="291" t="s">
        <v>624</v>
      </c>
      <c r="C493" s="291"/>
      <c r="D493" s="291" t="s">
        <v>624</v>
      </c>
      <c r="E493" s="292">
        <v>70605</v>
      </c>
    </row>
  </sheetData>
  <sheetProtection algorithmName="SHA-512" hashValue="af7l0XbnM93JM4ZmOcqhl8b9Z+dRlyiWTirKBZJjj2YargG1qyVqBzlCwojG7uiLQ+xLsHcFtyC8JvoH9H+lGg==" saltValue="m9n1V3fh9iGBIPurJ7b7fQ==" spinCount="100000" sheet="1" objects="1" scenarios="1"/>
  <autoFilter ref="A1:E1" xr:uid="{00000000-0009-0000-0000-000000000000}"/>
  <pageMargins left="0.25" right="0.25" top="0.16" bottom="0.17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4">
    <pageSetUpPr fitToPage="1"/>
  </sheetPr>
  <dimension ref="A1:Z25"/>
  <sheetViews>
    <sheetView showGridLines="0" zoomScale="95" zoomScaleNormal="95" workbookViewId="0"/>
  </sheetViews>
  <sheetFormatPr baseColWidth="10" defaultColWidth="11.42578125" defaultRowHeight="15" x14ac:dyDescent="0.25"/>
  <cols>
    <col min="1" max="1" width="5.7109375" style="167" customWidth="1"/>
    <col min="2" max="2" width="18.140625" style="125" customWidth="1"/>
    <col min="3" max="8" width="12.5703125" style="125" customWidth="1"/>
    <col min="9" max="16384" width="11.42578125" style="125"/>
  </cols>
  <sheetData>
    <row r="1" spans="1:26" ht="20.25" customHeight="1" x14ac:dyDescent="0.3">
      <c r="A1" s="428">
        <v>1</v>
      </c>
      <c r="B1" s="168" t="s">
        <v>95</v>
      </c>
      <c r="C1" s="169"/>
    </row>
    <row r="2" spans="1:26" ht="18.75" x14ac:dyDescent="0.3">
      <c r="A2" s="428">
        <v>2</v>
      </c>
      <c r="B2" s="168" t="s">
        <v>405</v>
      </c>
      <c r="C2" s="170"/>
      <c r="D2" s="170"/>
      <c r="E2" s="170"/>
      <c r="F2" s="170"/>
      <c r="G2" s="170"/>
      <c r="H2" s="170"/>
    </row>
    <row r="3" spans="1:26" ht="18.75" x14ac:dyDescent="0.3">
      <c r="A3" s="428">
        <v>3</v>
      </c>
      <c r="B3" s="168" t="s">
        <v>406</v>
      </c>
      <c r="C3" s="170"/>
      <c r="D3" s="170"/>
      <c r="E3" s="170"/>
      <c r="F3" s="170"/>
      <c r="G3" s="170"/>
      <c r="H3" s="170"/>
    </row>
    <row r="4" spans="1:26" s="8" customFormat="1" ht="19.5" thickBot="1" x14ac:dyDescent="0.35">
      <c r="A4" s="428">
        <v>4</v>
      </c>
      <c r="B4" s="427" t="s">
        <v>786</v>
      </c>
      <c r="C4" s="227"/>
      <c r="D4" s="227"/>
      <c r="E4" s="227"/>
      <c r="F4" s="227"/>
      <c r="G4" s="227"/>
      <c r="H4" s="227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</row>
    <row r="5" spans="1:26" ht="36" customHeight="1" thickTop="1" thickBot="1" x14ac:dyDescent="0.3">
      <c r="A5" s="428">
        <v>5</v>
      </c>
      <c r="B5" s="187" t="s">
        <v>403</v>
      </c>
      <c r="C5" s="188" t="s">
        <v>0</v>
      </c>
      <c r="D5" s="440" t="s">
        <v>821</v>
      </c>
      <c r="E5" s="441" t="s">
        <v>822</v>
      </c>
      <c r="F5" s="441" t="s">
        <v>823</v>
      </c>
      <c r="G5" s="441" t="s">
        <v>824</v>
      </c>
      <c r="H5" s="442" t="s">
        <v>825</v>
      </c>
    </row>
    <row r="6" spans="1:26" ht="21" customHeight="1" thickTop="1" thickBot="1" x14ac:dyDescent="0.3">
      <c r="A6" s="428">
        <v>6</v>
      </c>
      <c r="B6" s="446" t="s">
        <v>0</v>
      </c>
      <c r="C6" s="189">
        <f t="shared" ref="C6:C14" si="0">SUM(D6:H6)</f>
        <v>0</v>
      </c>
      <c r="D6" s="190">
        <f>SUM(D7:D14)</f>
        <v>0</v>
      </c>
      <c r="E6" s="179">
        <f>SUM(E7:E14)</f>
        <v>0</v>
      </c>
      <c r="F6" s="179">
        <f>SUM(F7:F14)</f>
        <v>0</v>
      </c>
      <c r="G6" s="179">
        <f>SUM(G7:G14)</f>
        <v>0</v>
      </c>
      <c r="H6" s="179">
        <f>SUM(H7:H14)</f>
        <v>0</v>
      </c>
    </row>
    <row r="7" spans="1:26" ht="21.75" customHeight="1" x14ac:dyDescent="0.25">
      <c r="A7" s="428">
        <v>7</v>
      </c>
      <c r="B7" s="329">
        <v>12</v>
      </c>
      <c r="C7" s="191">
        <f t="shared" si="0"/>
        <v>0</v>
      </c>
      <c r="D7" s="398"/>
      <c r="E7" s="399"/>
      <c r="F7" s="399"/>
      <c r="G7" s="399"/>
      <c r="H7" s="399"/>
    </row>
    <row r="8" spans="1:26" ht="21.75" customHeight="1" x14ac:dyDescent="0.25">
      <c r="A8" s="428">
        <v>8</v>
      </c>
      <c r="B8" s="329">
        <v>13</v>
      </c>
      <c r="C8" s="192">
        <f t="shared" si="0"/>
        <v>0</v>
      </c>
      <c r="D8" s="400"/>
      <c r="E8" s="377"/>
      <c r="F8" s="377"/>
      <c r="G8" s="377"/>
      <c r="H8" s="377"/>
    </row>
    <row r="9" spans="1:26" ht="21.75" customHeight="1" x14ac:dyDescent="0.25">
      <c r="A9" s="428">
        <v>9</v>
      </c>
      <c r="B9" s="329">
        <v>14</v>
      </c>
      <c r="C9" s="192">
        <f t="shared" si="0"/>
        <v>0</v>
      </c>
      <c r="D9" s="400"/>
      <c r="E9" s="377"/>
      <c r="F9" s="377"/>
      <c r="G9" s="377"/>
      <c r="H9" s="377"/>
    </row>
    <row r="10" spans="1:26" ht="21.75" customHeight="1" x14ac:dyDescent="0.25">
      <c r="A10" s="428">
        <v>10</v>
      </c>
      <c r="B10" s="329">
        <v>15</v>
      </c>
      <c r="C10" s="192">
        <f t="shared" si="0"/>
        <v>0</v>
      </c>
      <c r="D10" s="400"/>
      <c r="E10" s="377"/>
      <c r="F10" s="377"/>
      <c r="G10" s="377"/>
      <c r="H10" s="377"/>
    </row>
    <row r="11" spans="1:26" ht="21.75" customHeight="1" x14ac:dyDescent="0.25">
      <c r="A11" s="428">
        <v>11</v>
      </c>
      <c r="B11" s="329">
        <v>16</v>
      </c>
      <c r="C11" s="192">
        <f t="shared" si="0"/>
        <v>0</v>
      </c>
      <c r="D11" s="400"/>
      <c r="E11" s="377"/>
      <c r="F11" s="377"/>
      <c r="G11" s="377"/>
      <c r="H11" s="377"/>
    </row>
    <row r="12" spans="1:26" ht="21.75" customHeight="1" x14ac:dyDescent="0.25">
      <c r="A12" s="428">
        <v>12</v>
      </c>
      <c r="B12" s="329">
        <v>17</v>
      </c>
      <c r="C12" s="192">
        <f t="shared" si="0"/>
        <v>0</v>
      </c>
      <c r="D12" s="400"/>
      <c r="E12" s="377"/>
      <c r="F12" s="377"/>
      <c r="G12" s="377"/>
      <c r="H12" s="377"/>
    </row>
    <row r="13" spans="1:26" ht="21.75" customHeight="1" x14ac:dyDescent="0.25">
      <c r="A13" s="428">
        <v>13</v>
      </c>
      <c r="B13" s="329">
        <v>18</v>
      </c>
      <c r="C13" s="192">
        <f t="shared" si="0"/>
        <v>0</v>
      </c>
      <c r="D13" s="400"/>
      <c r="E13" s="377"/>
      <c r="F13" s="377"/>
      <c r="G13" s="377"/>
      <c r="H13" s="377"/>
    </row>
    <row r="14" spans="1:26" ht="21.75" customHeight="1" thickBot="1" x14ac:dyDescent="0.3">
      <c r="A14" s="428">
        <v>14</v>
      </c>
      <c r="B14" s="330" t="s">
        <v>42</v>
      </c>
      <c r="C14" s="182">
        <f t="shared" si="0"/>
        <v>0</v>
      </c>
      <c r="D14" s="401"/>
      <c r="E14" s="389"/>
      <c r="F14" s="389"/>
      <c r="G14" s="389"/>
      <c r="H14" s="389"/>
    </row>
    <row r="15" spans="1:26" ht="17.25" customHeight="1" thickTop="1" x14ac:dyDescent="0.25">
      <c r="A15" s="428">
        <v>15</v>
      </c>
      <c r="B15" s="183"/>
      <c r="C15" s="193"/>
      <c r="D15" s="194"/>
      <c r="E15" s="194"/>
      <c r="F15" s="194"/>
      <c r="G15" s="194"/>
      <c r="H15" s="194"/>
    </row>
    <row r="16" spans="1:26" ht="17.25" customHeight="1" x14ac:dyDescent="0.25">
      <c r="A16" s="428">
        <v>16</v>
      </c>
      <c r="B16" s="195" t="s">
        <v>404</v>
      </c>
      <c r="C16" s="196"/>
      <c r="D16" s="196"/>
      <c r="E16" s="196"/>
      <c r="F16" s="196"/>
      <c r="G16" s="197"/>
      <c r="H16" s="193"/>
      <c r="I16" s="193"/>
      <c r="J16" s="193"/>
    </row>
    <row r="17" spans="1:10" ht="17.25" customHeight="1" x14ac:dyDescent="0.25">
      <c r="A17" s="428">
        <v>17</v>
      </c>
      <c r="B17" s="198" t="s">
        <v>154</v>
      </c>
      <c r="C17" s="397"/>
      <c r="D17" s="535" t="str">
        <f>IF(OR(C17&gt;'Cuadro 1'!E11,C18&gt;'Cuadro 1'!E11,C19&gt;'Cuadro 1'!D11),"El dato indicado es mayor a lo reportado en la línea de Exclusión del Cuadro 1, según corresponda.","")</f>
        <v/>
      </c>
      <c r="E17" s="535"/>
      <c r="F17" s="535"/>
      <c r="G17" s="199"/>
      <c r="H17" s="193"/>
      <c r="I17" s="193"/>
      <c r="J17" s="193"/>
    </row>
    <row r="18" spans="1:10" ht="17.25" customHeight="1" x14ac:dyDescent="0.25">
      <c r="A18" s="428">
        <v>18</v>
      </c>
      <c r="B18" s="198" t="s">
        <v>155</v>
      </c>
      <c r="C18" s="397"/>
      <c r="D18" s="535"/>
      <c r="E18" s="535"/>
      <c r="F18" s="535"/>
      <c r="G18" s="199"/>
      <c r="H18" s="193"/>
      <c r="I18" s="193"/>
      <c r="J18" s="193"/>
    </row>
    <row r="19" spans="1:10" ht="17.25" customHeight="1" x14ac:dyDescent="0.25">
      <c r="A19" s="428">
        <v>19</v>
      </c>
      <c r="B19" s="198" t="s">
        <v>156</v>
      </c>
      <c r="C19" s="397"/>
      <c r="D19" s="535"/>
      <c r="E19" s="535"/>
      <c r="F19" s="535"/>
      <c r="G19" s="199"/>
      <c r="H19" s="193"/>
      <c r="I19" s="193"/>
      <c r="J19" s="193"/>
    </row>
    <row r="20" spans="1:10" ht="6.6" customHeight="1" x14ac:dyDescent="0.25">
      <c r="A20" s="428">
        <v>20</v>
      </c>
      <c r="B20" s="200"/>
      <c r="C20" s="201"/>
      <c r="D20" s="202"/>
      <c r="E20" s="202"/>
      <c r="F20" s="202"/>
      <c r="G20" s="203"/>
      <c r="H20" s="193"/>
      <c r="I20" s="193"/>
      <c r="J20" s="193"/>
    </row>
    <row r="21" spans="1:10" ht="20.25" customHeight="1" x14ac:dyDescent="0.25">
      <c r="A21" s="428">
        <v>21</v>
      </c>
      <c r="B21" s="94" t="s">
        <v>58</v>
      </c>
      <c r="F21" s="204"/>
      <c r="G21" s="204"/>
      <c r="H21" s="204"/>
    </row>
    <row r="22" spans="1:10" ht="21" customHeight="1" x14ac:dyDescent="0.25">
      <c r="A22" s="428">
        <v>22</v>
      </c>
      <c r="B22" s="536"/>
      <c r="C22" s="537"/>
      <c r="D22" s="537"/>
      <c r="E22" s="537"/>
      <c r="F22" s="537"/>
      <c r="G22" s="537"/>
      <c r="H22" s="538"/>
    </row>
    <row r="23" spans="1:10" ht="21" customHeight="1" x14ac:dyDescent="0.25">
      <c r="B23" s="539"/>
      <c r="C23" s="540"/>
      <c r="D23" s="540"/>
      <c r="E23" s="540"/>
      <c r="F23" s="540"/>
      <c r="G23" s="540"/>
      <c r="H23" s="541"/>
    </row>
    <row r="24" spans="1:10" ht="21" customHeight="1" x14ac:dyDescent="0.25">
      <c r="B24" s="539"/>
      <c r="C24" s="540"/>
      <c r="D24" s="540"/>
      <c r="E24" s="540"/>
      <c r="F24" s="540"/>
      <c r="G24" s="540"/>
      <c r="H24" s="541"/>
    </row>
    <row r="25" spans="1:10" ht="21" customHeight="1" x14ac:dyDescent="0.25">
      <c r="B25" s="542"/>
      <c r="C25" s="543"/>
      <c r="D25" s="543"/>
      <c r="E25" s="543"/>
      <c r="F25" s="543"/>
      <c r="G25" s="543"/>
      <c r="H25" s="544"/>
    </row>
  </sheetData>
  <sheetProtection algorithmName="SHA-512" hashValue="n5r3YvmNfBKgMhO6fR99/PzlsrLNM6p/0v8uYb1ukd+nNfo7C9eLYT6dkJrFqFPvhQqrkGQGdQau3olNtfNG3g==" saltValue="tyKSEYc/XxAZX3V6itvP/Q==" spinCount="100000" sheet="1" objects="1" scenarios="1"/>
  <mergeCells count="2">
    <mergeCell ref="D17:F19"/>
    <mergeCell ref="B22:H25"/>
  </mergeCells>
  <conditionalFormatting sqref="C6:C14">
    <cfRule type="cellIs" dxfId="41" priority="1" operator="equal">
      <formula>0</formula>
    </cfRule>
  </conditionalFormatting>
  <conditionalFormatting sqref="D6:H6">
    <cfRule type="cellIs" dxfId="40" priority="3" operator="equal">
      <formula>0</formula>
    </cfRule>
  </conditionalFormatting>
  <dataValidations count="1">
    <dataValidation type="whole" allowBlank="1" showInputMessage="1" showErrorMessage="1" sqref="C17:C20" xr:uid="{00000000-0002-0000-0900-000000000000}">
      <formula1>0</formula1>
      <formula2>1000</formula2>
    </dataValidation>
  </dataValidations>
  <printOptions horizontalCentered="1"/>
  <pageMargins left="0.39370078740157483" right="0.39370078740157483" top="0.59055118110236227" bottom="0.43307086614173229" header="0.31496062992125984" footer="0.19685039370078741"/>
  <pageSetup orientation="landscape" r:id="rId1"/>
  <headerFooter>
    <oddHeader>&amp;L&amp;G</oddHeader>
    <oddFooter>&amp;R&amp;"Carlito,Negrita"Telesecundaria&amp;"Carlito,Normal", 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5">
    <pageSetUpPr fitToPage="1"/>
  </sheetPr>
  <dimension ref="A1:Z26"/>
  <sheetViews>
    <sheetView showGridLines="0" zoomScale="95" zoomScaleNormal="95" workbookViewId="0"/>
  </sheetViews>
  <sheetFormatPr baseColWidth="10" defaultColWidth="11.42578125" defaultRowHeight="15" x14ac:dyDescent="0.25"/>
  <cols>
    <col min="1" max="1" width="6.7109375" style="167" customWidth="1"/>
    <col min="2" max="2" width="13.28515625" style="125" customWidth="1"/>
    <col min="3" max="3" width="10.28515625" style="125" customWidth="1"/>
    <col min="4" max="8" width="10.42578125" style="125" customWidth="1"/>
    <col min="9" max="9" width="10.42578125" style="125" hidden="1" customWidth="1"/>
    <col min="10" max="16" width="10.42578125" style="125" customWidth="1"/>
    <col min="17" max="17" width="10.42578125" style="125" hidden="1" customWidth="1"/>
    <col min="18" max="18" width="10.42578125" style="125" customWidth="1"/>
    <col min="19" max="19" width="8.42578125" style="125" customWidth="1"/>
    <col min="20" max="16384" width="11.42578125" style="125"/>
  </cols>
  <sheetData>
    <row r="1" spans="1:26" ht="20.25" customHeight="1" x14ac:dyDescent="0.3">
      <c r="A1" s="428">
        <v>1</v>
      </c>
      <c r="B1" s="168" t="s">
        <v>803</v>
      </c>
      <c r="C1" s="169"/>
    </row>
    <row r="2" spans="1:26" ht="18.75" x14ac:dyDescent="0.3">
      <c r="A2" s="428">
        <v>2</v>
      </c>
      <c r="B2" s="168" t="s">
        <v>392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</row>
    <row r="3" spans="1:26" s="8" customFormat="1" ht="19.5" thickBot="1" x14ac:dyDescent="0.35">
      <c r="A3" s="428">
        <v>3</v>
      </c>
      <c r="B3" s="427" t="s">
        <v>786</v>
      </c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6"/>
      <c r="T3" s="226"/>
      <c r="U3" s="226"/>
      <c r="V3" s="226"/>
      <c r="W3" s="226"/>
      <c r="X3" s="226"/>
      <c r="Y3" s="226"/>
      <c r="Z3" s="226"/>
    </row>
    <row r="4" spans="1:26" ht="23.25" customHeight="1" thickTop="1" x14ac:dyDescent="0.25">
      <c r="A4" s="428">
        <v>4</v>
      </c>
      <c r="B4" s="546" t="s">
        <v>403</v>
      </c>
      <c r="C4" s="548" t="s">
        <v>746</v>
      </c>
      <c r="D4" s="549"/>
      <c r="E4" s="549"/>
      <c r="F4" s="549"/>
      <c r="G4" s="549"/>
      <c r="H4" s="549"/>
      <c r="I4" s="549"/>
      <c r="J4" s="171"/>
      <c r="K4" s="548" t="s">
        <v>747</v>
      </c>
      <c r="L4" s="549"/>
      <c r="M4" s="549"/>
      <c r="N4" s="549"/>
      <c r="O4" s="549"/>
      <c r="P4" s="549"/>
      <c r="Q4" s="549"/>
      <c r="R4" s="549"/>
    </row>
    <row r="5" spans="1:26" ht="29.25" customHeight="1" thickBot="1" x14ac:dyDescent="0.3">
      <c r="A5" s="428">
        <v>5</v>
      </c>
      <c r="B5" s="547"/>
      <c r="C5" s="175" t="s">
        <v>0</v>
      </c>
      <c r="D5" s="443" t="s">
        <v>826</v>
      </c>
      <c r="E5" s="444" t="s">
        <v>827</v>
      </c>
      <c r="F5" s="444" t="s">
        <v>828</v>
      </c>
      <c r="G5" s="444" t="s">
        <v>829</v>
      </c>
      <c r="H5" s="445" t="s">
        <v>830</v>
      </c>
      <c r="I5" s="173" t="s">
        <v>748</v>
      </c>
      <c r="J5" s="174" t="s">
        <v>749</v>
      </c>
      <c r="K5" s="175" t="s">
        <v>0</v>
      </c>
      <c r="L5" s="443" t="s">
        <v>826</v>
      </c>
      <c r="M5" s="444" t="s">
        <v>827</v>
      </c>
      <c r="N5" s="444" t="s">
        <v>828</v>
      </c>
      <c r="O5" s="444" t="s">
        <v>829</v>
      </c>
      <c r="P5" s="445" t="s">
        <v>830</v>
      </c>
      <c r="Q5" s="172" t="s">
        <v>748</v>
      </c>
      <c r="R5" s="174" t="s">
        <v>749</v>
      </c>
    </row>
    <row r="6" spans="1:26" ht="24" customHeight="1" thickTop="1" thickBot="1" x14ac:dyDescent="0.3">
      <c r="A6" s="428">
        <v>6</v>
      </c>
      <c r="B6" s="446" t="s">
        <v>0</v>
      </c>
      <c r="C6" s="176">
        <f>SUM(C7:C14)</f>
        <v>0</v>
      </c>
      <c r="D6" s="177">
        <f>SUM(D7:D14)</f>
        <v>0</v>
      </c>
      <c r="E6" s="178">
        <f t="shared" ref="E6:J6" si="0">SUM(E7:E14)</f>
        <v>0</v>
      </c>
      <c r="F6" s="178">
        <f t="shared" si="0"/>
        <v>0</v>
      </c>
      <c r="G6" s="178">
        <f t="shared" si="0"/>
        <v>0</v>
      </c>
      <c r="H6" s="178">
        <f t="shared" si="0"/>
        <v>0</v>
      </c>
      <c r="I6" s="179">
        <f t="shared" si="0"/>
        <v>0</v>
      </c>
      <c r="J6" s="180">
        <f t="shared" si="0"/>
        <v>0</v>
      </c>
      <c r="K6" s="176">
        <f>SUM(K7:K14)</f>
        <v>0</v>
      </c>
      <c r="L6" s="177">
        <f>SUM(L7:L14)</f>
        <v>0</v>
      </c>
      <c r="M6" s="178">
        <f t="shared" ref="M6:R6" si="1">SUM(M7:M14)</f>
        <v>0</v>
      </c>
      <c r="N6" s="178">
        <f t="shared" si="1"/>
        <v>0</v>
      </c>
      <c r="O6" s="178">
        <f t="shared" si="1"/>
        <v>0</v>
      </c>
      <c r="P6" s="178">
        <f t="shared" si="1"/>
        <v>0</v>
      </c>
      <c r="Q6" s="178">
        <f t="shared" si="1"/>
        <v>0</v>
      </c>
      <c r="R6" s="180">
        <f t="shared" si="1"/>
        <v>0</v>
      </c>
    </row>
    <row r="7" spans="1:26" ht="21.75" customHeight="1" x14ac:dyDescent="0.25">
      <c r="A7" s="428">
        <v>7</v>
      </c>
      <c r="B7" s="329">
        <v>12</v>
      </c>
      <c r="C7" s="136">
        <f>+D7+E7+H7+I7+F7+G7</f>
        <v>0</v>
      </c>
      <c r="D7" s="390"/>
      <c r="E7" s="391"/>
      <c r="F7" s="391"/>
      <c r="G7" s="391"/>
      <c r="H7" s="391"/>
      <c r="I7" s="377"/>
      <c r="J7" s="392"/>
      <c r="K7" s="136">
        <f>+L7+M7+P7+Q7+N7+O7</f>
        <v>0</v>
      </c>
      <c r="L7" s="390"/>
      <c r="M7" s="391"/>
      <c r="N7" s="391"/>
      <c r="O7" s="391"/>
      <c r="P7" s="391"/>
      <c r="Q7" s="391"/>
      <c r="R7" s="392"/>
      <c r="S7" s="181" t="str">
        <f t="shared" ref="S7:S14" si="2">IF(OR(AND(C7&gt;0,J7=""),AND(K7&gt;0,R7="")),"***",IF(OR(AND(R7&gt;0,K7=0),AND(J7&gt;0,C7=0)),"xxx",""))</f>
        <v/>
      </c>
    </row>
    <row r="8" spans="1:26" ht="21.75" customHeight="1" x14ac:dyDescent="0.25">
      <c r="A8" s="428">
        <v>8</v>
      </c>
      <c r="B8" s="329">
        <v>13</v>
      </c>
      <c r="C8" s="136">
        <f t="shared" ref="C8:C14" si="3">+D8+E8+H8+I8+F8+G8</f>
        <v>0</v>
      </c>
      <c r="D8" s="390"/>
      <c r="E8" s="391"/>
      <c r="F8" s="391"/>
      <c r="G8" s="391"/>
      <c r="H8" s="391"/>
      <c r="I8" s="377"/>
      <c r="J8" s="392"/>
      <c r="K8" s="136">
        <f t="shared" ref="K8:K14" si="4">+L8+M8+P8+Q8+N8+O8</f>
        <v>0</v>
      </c>
      <c r="L8" s="390"/>
      <c r="M8" s="391"/>
      <c r="N8" s="391"/>
      <c r="O8" s="391"/>
      <c r="P8" s="391"/>
      <c r="Q8" s="391"/>
      <c r="R8" s="392"/>
      <c r="S8" s="181" t="str">
        <f t="shared" si="2"/>
        <v/>
      </c>
    </row>
    <row r="9" spans="1:26" ht="21.75" customHeight="1" x14ac:dyDescent="0.25">
      <c r="A9" s="428">
        <v>9</v>
      </c>
      <c r="B9" s="329">
        <v>14</v>
      </c>
      <c r="C9" s="136">
        <f t="shared" si="3"/>
        <v>0</v>
      </c>
      <c r="D9" s="390"/>
      <c r="E9" s="391"/>
      <c r="F9" s="391"/>
      <c r="G9" s="391"/>
      <c r="H9" s="391"/>
      <c r="I9" s="377"/>
      <c r="J9" s="392"/>
      <c r="K9" s="136">
        <f t="shared" si="4"/>
        <v>0</v>
      </c>
      <c r="L9" s="390"/>
      <c r="M9" s="391"/>
      <c r="N9" s="391"/>
      <c r="O9" s="391"/>
      <c r="P9" s="391"/>
      <c r="Q9" s="391"/>
      <c r="R9" s="392"/>
      <c r="S9" s="181" t="str">
        <f t="shared" si="2"/>
        <v/>
      </c>
    </row>
    <row r="10" spans="1:26" ht="21.75" customHeight="1" x14ac:dyDescent="0.25">
      <c r="A10" s="428">
        <v>10</v>
      </c>
      <c r="B10" s="329">
        <v>15</v>
      </c>
      <c r="C10" s="136">
        <f t="shared" si="3"/>
        <v>0</v>
      </c>
      <c r="D10" s="390"/>
      <c r="E10" s="391"/>
      <c r="F10" s="391"/>
      <c r="G10" s="391"/>
      <c r="H10" s="391"/>
      <c r="I10" s="377"/>
      <c r="J10" s="392"/>
      <c r="K10" s="136">
        <f t="shared" si="4"/>
        <v>0</v>
      </c>
      <c r="L10" s="390"/>
      <c r="M10" s="391"/>
      <c r="N10" s="391"/>
      <c r="O10" s="391"/>
      <c r="P10" s="391"/>
      <c r="Q10" s="391"/>
      <c r="R10" s="392"/>
      <c r="S10" s="181" t="str">
        <f t="shared" si="2"/>
        <v/>
      </c>
    </row>
    <row r="11" spans="1:26" ht="21.75" customHeight="1" x14ac:dyDescent="0.25">
      <c r="A11" s="428">
        <v>11</v>
      </c>
      <c r="B11" s="329">
        <v>16</v>
      </c>
      <c r="C11" s="136">
        <f t="shared" si="3"/>
        <v>0</v>
      </c>
      <c r="D11" s="390"/>
      <c r="E11" s="391"/>
      <c r="F11" s="391"/>
      <c r="G11" s="391"/>
      <c r="H11" s="391"/>
      <c r="I11" s="377"/>
      <c r="J11" s="392"/>
      <c r="K11" s="136">
        <f t="shared" si="4"/>
        <v>0</v>
      </c>
      <c r="L11" s="390"/>
      <c r="M11" s="391"/>
      <c r="N11" s="391"/>
      <c r="O11" s="391"/>
      <c r="P11" s="391"/>
      <c r="Q11" s="391"/>
      <c r="R11" s="392"/>
      <c r="S11" s="181" t="str">
        <f t="shared" si="2"/>
        <v/>
      </c>
    </row>
    <row r="12" spans="1:26" ht="21.75" customHeight="1" x14ac:dyDescent="0.25">
      <c r="A12" s="428">
        <v>12</v>
      </c>
      <c r="B12" s="329">
        <v>17</v>
      </c>
      <c r="C12" s="136">
        <f t="shared" si="3"/>
        <v>0</v>
      </c>
      <c r="D12" s="390"/>
      <c r="E12" s="391"/>
      <c r="F12" s="391"/>
      <c r="G12" s="391"/>
      <c r="H12" s="391"/>
      <c r="I12" s="377"/>
      <c r="J12" s="392"/>
      <c r="K12" s="136">
        <f t="shared" si="4"/>
        <v>0</v>
      </c>
      <c r="L12" s="390"/>
      <c r="M12" s="391"/>
      <c r="N12" s="391"/>
      <c r="O12" s="391"/>
      <c r="P12" s="391"/>
      <c r="Q12" s="391"/>
      <c r="R12" s="392"/>
      <c r="S12" s="181" t="str">
        <f t="shared" si="2"/>
        <v/>
      </c>
    </row>
    <row r="13" spans="1:26" ht="21.75" customHeight="1" x14ac:dyDescent="0.25">
      <c r="A13" s="428">
        <v>13</v>
      </c>
      <c r="B13" s="329">
        <v>18</v>
      </c>
      <c r="C13" s="136">
        <f t="shared" si="3"/>
        <v>0</v>
      </c>
      <c r="D13" s="390"/>
      <c r="E13" s="391"/>
      <c r="F13" s="391"/>
      <c r="G13" s="391"/>
      <c r="H13" s="391"/>
      <c r="I13" s="377"/>
      <c r="J13" s="392"/>
      <c r="K13" s="136">
        <f t="shared" si="4"/>
        <v>0</v>
      </c>
      <c r="L13" s="390"/>
      <c r="M13" s="391"/>
      <c r="N13" s="391"/>
      <c r="O13" s="391"/>
      <c r="P13" s="391"/>
      <c r="Q13" s="391"/>
      <c r="R13" s="392"/>
      <c r="S13" s="181" t="str">
        <f t="shared" si="2"/>
        <v/>
      </c>
    </row>
    <row r="14" spans="1:26" ht="21.75" customHeight="1" thickBot="1" x14ac:dyDescent="0.3">
      <c r="A14" s="428">
        <v>14</v>
      </c>
      <c r="B14" s="331" t="s">
        <v>42</v>
      </c>
      <c r="C14" s="161">
        <f t="shared" si="3"/>
        <v>0</v>
      </c>
      <c r="D14" s="393"/>
      <c r="E14" s="394"/>
      <c r="F14" s="394"/>
      <c r="G14" s="394"/>
      <c r="H14" s="394"/>
      <c r="I14" s="395"/>
      <c r="J14" s="396"/>
      <c r="K14" s="182">
        <f t="shared" si="4"/>
        <v>0</v>
      </c>
      <c r="L14" s="393"/>
      <c r="M14" s="394"/>
      <c r="N14" s="394"/>
      <c r="O14" s="394"/>
      <c r="P14" s="394"/>
      <c r="Q14" s="394"/>
      <c r="R14" s="396"/>
      <c r="S14" s="181" t="str">
        <f t="shared" si="2"/>
        <v/>
      </c>
    </row>
    <row r="15" spans="1:26" ht="21" customHeight="1" thickTop="1" x14ac:dyDescent="0.25">
      <c r="A15" s="428">
        <v>15</v>
      </c>
      <c r="B15" s="183"/>
      <c r="C15" s="550" t="str">
        <f>IF(OR(S7="***",S8="***",S9="***",S9="***",S10="***",S11="***",S12="***",S13="***",S14="***"),"*** = Indique la cantidad de hijos en la columna que corresponda. Si no hay hijos que indicar, anote un 0.","")</f>
        <v/>
      </c>
      <c r="D15" s="550"/>
      <c r="E15" s="550"/>
      <c r="F15" s="550"/>
      <c r="G15" s="550"/>
      <c r="H15" s="550"/>
      <c r="I15" s="550"/>
      <c r="J15" s="550"/>
      <c r="K15" s="550"/>
      <c r="L15" s="550"/>
      <c r="M15" s="550"/>
      <c r="N15" s="550"/>
      <c r="O15" s="550"/>
      <c r="P15" s="550"/>
      <c r="Q15" s="550"/>
      <c r="R15" s="550"/>
      <c r="S15" s="185"/>
    </row>
    <row r="16" spans="1:26" ht="21" customHeight="1" x14ac:dyDescent="0.25">
      <c r="A16" s="428">
        <v>16</v>
      </c>
      <c r="C16" s="551" t="str">
        <f>IF(OR(S7="xxx",S8="xxx",S9="xxx",S10="xxx",S11="xxx",S12="xxx",S13="xxx",S14="xxx"),"xxx = Indique la cantidad de madres o padres en la respectiva columna.","")</f>
        <v/>
      </c>
      <c r="D16" s="551"/>
      <c r="E16" s="551"/>
      <c r="F16" s="551"/>
      <c r="G16" s="551"/>
      <c r="H16" s="551"/>
      <c r="I16" s="551"/>
      <c r="J16" s="551"/>
      <c r="K16" s="551"/>
      <c r="L16" s="551"/>
      <c r="M16" s="551"/>
      <c r="N16" s="551"/>
      <c r="O16" s="551"/>
      <c r="P16" s="551"/>
      <c r="Q16" s="551"/>
      <c r="R16" s="551"/>
      <c r="S16" s="185"/>
    </row>
    <row r="17" spans="1:19" ht="21" customHeight="1" x14ac:dyDescent="0.25">
      <c r="A17" s="428">
        <v>17</v>
      </c>
      <c r="B17" s="110" t="s">
        <v>41</v>
      </c>
    </row>
    <row r="18" spans="1:19" ht="22.5" customHeight="1" x14ac:dyDescent="0.25">
      <c r="A18" s="428">
        <v>18</v>
      </c>
      <c r="B18" s="545" t="s">
        <v>782</v>
      </c>
      <c r="C18" s="545"/>
      <c r="D18" s="545"/>
      <c r="E18" s="545"/>
      <c r="F18" s="545"/>
      <c r="G18" s="545"/>
      <c r="H18" s="545"/>
      <c r="I18" s="545"/>
      <c r="J18" s="545"/>
      <c r="K18" s="545"/>
      <c r="L18" s="545"/>
      <c r="M18" s="545"/>
      <c r="N18" s="545"/>
      <c r="O18" s="545"/>
      <c r="P18" s="545"/>
      <c r="Q18" s="545"/>
      <c r="R18" s="545"/>
    </row>
    <row r="19" spans="1:19" ht="22.5" customHeight="1" x14ac:dyDescent="0.25">
      <c r="A19" s="428">
        <v>19</v>
      </c>
      <c r="B19" s="545"/>
      <c r="C19" s="545"/>
      <c r="D19" s="545"/>
      <c r="E19" s="545"/>
      <c r="F19" s="545"/>
      <c r="G19" s="545"/>
      <c r="H19" s="545"/>
      <c r="I19" s="545"/>
      <c r="J19" s="545"/>
      <c r="K19" s="545"/>
      <c r="L19" s="545"/>
      <c r="M19" s="545"/>
      <c r="N19" s="545"/>
      <c r="O19" s="545"/>
      <c r="P19" s="545"/>
      <c r="Q19" s="545"/>
      <c r="R19" s="545"/>
    </row>
    <row r="20" spans="1:19" ht="22.5" customHeight="1" x14ac:dyDescent="0.25">
      <c r="A20" s="428">
        <v>20</v>
      </c>
      <c r="B20" s="545"/>
      <c r="C20" s="545"/>
      <c r="D20" s="545"/>
      <c r="E20" s="545"/>
      <c r="F20" s="545"/>
      <c r="G20" s="545"/>
      <c r="H20" s="545"/>
      <c r="I20" s="545"/>
      <c r="J20" s="545"/>
      <c r="K20" s="545"/>
      <c r="L20" s="545"/>
      <c r="M20" s="545"/>
      <c r="N20" s="545"/>
      <c r="O20" s="545"/>
      <c r="P20" s="545"/>
      <c r="Q20" s="545"/>
      <c r="R20" s="545"/>
    </row>
    <row r="21" spans="1:19" x14ac:dyDescent="0.25">
      <c r="A21" s="428">
        <v>21</v>
      </c>
      <c r="B21" s="94" t="s">
        <v>58</v>
      </c>
      <c r="S21" s="186"/>
    </row>
    <row r="22" spans="1:19" ht="21" customHeight="1" x14ac:dyDescent="0.25">
      <c r="A22" s="428">
        <v>22</v>
      </c>
      <c r="B22" s="536"/>
      <c r="C22" s="537"/>
      <c r="D22" s="537"/>
      <c r="E22" s="537"/>
      <c r="F22" s="537"/>
      <c r="G22" s="537"/>
      <c r="H22" s="537"/>
      <c r="I22" s="537"/>
      <c r="J22" s="537"/>
      <c r="K22" s="537"/>
      <c r="L22" s="537"/>
      <c r="M22" s="537"/>
      <c r="N22" s="537"/>
      <c r="O22" s="537"/>
      <c r="P22" s="537"/>
      <c r="Q22" s="537"/>
      <c r="R22" s="537"/>
      <c r="S22" s="538"/>
    </row>
    <row r="23" spans="1:19" ht="21" customHeight="1" x14ac:dyDescent="0.25">
      <c r="B23" s="539"/>
      <c r="C23" s="540"/>
      <c r="D23" s="540"/>
      <c r="E23" s="540"/>
      <c r="F23" s="540"/>
      <c r="G23" s="540"/>
      <c r="H23" s="540"/>
      <c r="I23" s="540"/>
      <c r="J23" s="540"/>
      <c r="K23" s="540"/>
      <c r="L23" s="540"/>
      <c r="M23" s="540"/>
      <c r="N23" s="540"/>
      <c r="O23" s="540"/>
      <c r="P23" s="540"/>
      <c r="Q23" s="540"/>
      <c r="R23" s="540"/>
      <c r="S23" s="541"/>
    </row>
    <row r="24" spans="1:19" ht="21" customHeight="1" x14ac:dyDescent="0.25">
      <c r="B24" s="539"/>
      <c r="C24" s="540"/>
      <c r="D24" s="540"/>
      <c r="E24" s="540"/>
      <c r="F24" s="540"/>
      <c r="G24" s="540"/>
      <c r="H24" s="540"/>
      <c r="I24" s="540"/>
      <c r="J24" s="540"/>
      <c r="K24" s="540"/>
      <c r="L24" s="540"/>
      <c r="M24" s="540"/>
      <c r="N24" s="540"/>
      <c r="O24" s="540"/>
      <c r="P24" s="540"/>
      <c r="Q24" s="540"/>
      <c r="R24" s="540"/>
      <c r="S24" s="541"/>
    </row>
    <row r="25" spans="1:19" ht="21" customHeight="1" x14ac:dyDescent="0.25">
      <c r="B25" s="539"/>
      <c r="C25" s="540"/>
      <c r="D25" s="540"/>
      <c r="E25" s="540"/>
      <c r="F25" s="540"/>
      <c r="G25" s="540"/>
      <c r="H25" s="540"/>
      <c r="I25" s="540"/>
      <c r="J25" s="540"/>
      <c r="K25" s="540"/>
      <c r="L25" s="540"/>
      <c r="M25" s="540"/>
      <c r="N25" s="540"/>
      <c r="O25" s="540"/>
      <c r="P25" s="540"/>
      <c r="Q25" s="540"/>
      <c r="R25" s="540"/>
      <c r="S25" s="541"/>
    </row>
    <row r="26" spans="1:19" ht="21" customHeight="1" x14ac:dyDescent="0.25">
      <c r="B26" s="542"/>
      <c r="C26" s="543"/>
      <c r="D26" s="543"/>
      <c r="E26" s="543"/>
      <c r="F26" s="543"/>
      <c r="G26" s="543"/>
      <c r="H26" s="543"/>
      <c r="I26" s="543"/>
      <c r="J26" s="543"/>
      <c r="K26" s="543"/>
      <c r="L26" s="543"/>
      <c r="M26" s="543"/>
      <c r="N26" s="543"/>
      <c r="O26" s="543"/>
      <c r="P26" s="543"/>
      <c r="Q26" s="543"/>
      <c r="R26" s="543"/>
      <c r="S26" s="544"/>
    </row>
  </sheetData>
  <sheetProtection algorithmName="SHA-512" hashValue="ic3/8CSlL3onUCLKHkxHtf2SAeYOLbt3VyDxWRrIqjTVUzo8KM+l8nMDoq2EXlD9TzuE3yTBNqEuh598NPFh/g==" saltValue="z7IT4PImfkP8zIzAVDJZTQ==" spinCount="100000" sheet="1" objects="1" scenarios="1"/>
  <mergeCells count="7">
    <mergeCell ref="B18:R20"/>
    <mergeCell ref="B22:S26"/>
    <mergeCell ref="B4:B5"/>
    <mergeCell ref="C4:I4"/>
    <mergeCell ref="K4:R4"/>
    <mergeCell ref="C15:R15"/>
    <mergeCell ref="C16:R16"/>
  </mergeCells>
  <conditionalFormatting sqref="C6:C14">
    <cfRule type="cellIs" dxfId="39" priority="2" operator="equal">
      <formula>0</formula>
    </cfRule>
  </conditionalFormatting>
  <conditionalFormatting sqref="D6:R6">
    <cfRule type="cellIs" dxfId="38" priority="3" operator="equal">
      <formula>0</formula>
    </cfRule>
  </conditionalFormatting>
  <conditionalFormatting sqref="K6:K14">
    <cfRule type="cellIs" dxfId="37" priority="1" operator="equal">
      <formula>0</formula>
    </cfRule>
  </conditionalFormatting>
  <printOptions horizontalCentered="1"/>
  <pageMargins left="0.39370078740157483" right="0.39370078740157483" top="0.59055118110236227" bottom="0.43307086614173229" header="0.31496062992125984" footer="0.19685039370078741"/>
  <pageSetup scale="77" orientation="landscape" r:id="rId1"/>
  <headerFooter>
    <oddHeader>&amp;L&amp;G</oddHeader>
    <oddFooter>&amp;R&amp;"Carlito,Negrita"Telesecundaria&amp;"Carlito,Normal", 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">
    <pageSetUpPr fitToPage="1"/>
  </sheetPr>
  <dimension ref="A1:Z40"/>
  <sheetViews>
    <sheetView showGridLines="0" zoomScale="95" zoomScaleNormal="95" workbookViewId="0"/>
  </sheetViews>
  <sheetFormatPr baseColWidth="10" defaultColWidth="11.42578125" defaultRowHeight="15" x14ac:dyDescent="0.25"/>
  <cols>
    <col min="1" max="1" width="8.7109375" style="27" customWidth="1"/>
    <col min="2" max="2" width="58.28515625" style="8" customWidth="1"/>
    <col min="3" max="8" width="10.42578125" style="8" customWidth="1"/>
    <col min="9" max="16384" width="11.42578125" style="8"/>
  </cols>
  <sheetData>
    <row r="1" spans="1:26" ht="18" customHeight="1" x14ac:dyDescent="0.3">
      <c r="A1" s="428">
        <v>1</v>
      </c>
      <c r="B1" s="128" t="s">
        <v>391</v>
      </c>
      <c r="C1" s="129"/>
    </row>
    <row r="2" spans="1:26" ht="18.75" x14ac:dyDescent="0.3">
      <c r="A2" s="428">
        <v>2</v>
      </c>
      <c r="B2" s="128" t="s">
        <v>105</v>
      </c>
      <c r="C2" s="129"/>
      <c r="D2" s="129"/>
      <c r="E2" s="129"/>
      <c r="F2" s="129"/>
      <c r="G2" s="129"/>
      <c r="H2" s="129"/>
    </row>
    <row r="3" spans="1:26" ht="19.5" thickBot="1" x14ac:dyDescent="0.35">
      <c r="A3" s="428">
        <v>3</v>
      </c>
      <c r="B3" s="427" t="s">
        <v>786</v>
      </c>
      <c r="C3" s="227"/>
      <c r="D3" s="227"/>
      <c r="E3" s="227"/>
      <c r="F3" s="227"/>
      <c r="G3" s="227"/>
      <c r="H3" s="227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</row>
    <row r="4" spans="1:26" ht="30.75" customHeight="1" thickTop="1" thickBot="1" x14ac:dyDescent="0.3">
      <c r="A4" s="428">
        <v>4</v>
      </c>
      <c r="B4" s="33" t="s">
        <v>49</v>
      </c>
      <c r="C4" s="130" t="s">
        <v>0</v>
      </c>
      <c r="D4" s="440" t="s">
        <v>821</v>
      </c>
      <c r="E4" s="441" t="s">
        <v>822</v>
      </c>
      <c r="F4" s="441" t="s">
        <v>823</v>
      </c>
      <c r="G4" s="441" t="s">
        <v>824</v>
      </c>
      <c r="H4" s="442" t="s">
        <v>825</v>
      </c>
    </row>
    <row r="5" spans="1:26" ht="19.5" customHeight="1" thickTop="1" x14ac:dyDescent="0.25">
      <c r="A5" s="428">
        <v>5</v>
      </c>
      <c r="B5" s="89" t="s">
        <v>106</v>
      </c>
      <c r="C5" s="131">
        <f>SUM(C6:C9)</f>
        <v>0</v>
      </c>
      <c r="D5" s="132">
        <f>SUM(D6:D9)</f>
        <v>0</v>
      </c>
      <c r="E5" s="133">
        <f t="shared" ref="E5:H5" si="0">SUM(E6:E9)</f>
        <v>0</v>
      </c>
      <c r="F5" s="133">
        <f t="shared" si="0"/>
        <v>0</v>
      </c>
      <c r="G5" s="133">
        <f t="shared" si="0"/>
        <v>0</v>
      </c>
      <c r="H5" s="134">
        <f t="shared" si="0"/>
        <v>0</v>
      </c>
    </row>
    <row r="6" spans="1:26" ht="19.5" customHeight="1" x14ac:dyDescent="0.25">
      <c r="A6" s="428">
        <v>6</v>
      </c>
      <c r="B6" s="135" t="s">
        <v>51</v>
      </c>
      <c r="C6" s="136">
        <f>SUM(D6:H6)</f>
        <v>0</v>
      </c>
      <c r="D6" s="375"/>
      <c r="E6" s="376"/>
      <c r="F6" s="376"/>
      <c r="G6" s="376"/>
      <c r="H6" s="377"/>
    </row>
    <row r="7" spans="1:26" ht="19.5" customHeight="1" x14ac:dyDescent="0.25">
      <c r="A7" s="428">
        <v>7</v>
      </c>
      <c r="B7" s="135" t="s">
        <v>107</v>
      </c>
      <c r="C7" s="136">
        <f>SUM(D7:H7)</f>
        <v>0</v>
      </c>
      <c r="D7" s="375"/>
      <c r="E7" s="376"/>
      <c r="F7" s="376"/>
      <c r="G7" s="376"/>
      <c r="H7" s="377"/>
    </row>
    <row r="8" spans="1:26" ht="19.5" customHeight="1" x14ac:dyDescent="0.25">
      <c r="A8" s="428">
        <v>8</v>
      </c>
      <c r="B8" s="137" t="s">
        <v>142</v>
      </c>
      <c r="C8" s="136">
        <f>SUM(D8:H8)</f>
        <v>0</v>
      </c>
      <c r="D8" s="375"/>
      <c r="E8" s="376"/>
      <c r="F8" s="376"/>
      <c r="G8" s="376"/>
      <c r="H8" s="377"/>
    </row>
    <row r="9" spans="1:26" ht="19.5" customHeight="1" x14ac:dyDescent="0.25">
      <c r="A9" s="428">
        <v>9</v>
      </c>
      <c r="B9" s="137" t="s">
        <v>108</v>
      </c>
      <c r="C9" s="138">
        <f>SUM(D9:H9)</f>
        <v>0</v>
      </c>
      <c r="D9" s="378"/>
      <c r="E9" s="379"/>
      <c r="F9" s="379"/>
      <c r="G9" s="379"/>
      <c r="H9" s="380"/>
    </row>
    <row r="10" spans="1:26" ht="19.5" customHeight="1" x14ac:dyDescent="0.25">
      <c r="A10" s="428">
        <v>10</v>
      </c>
      <c r="B10" s="89" t="s">
        <v>109</v>
      </c>
      <c r="C10" s="139">
        <f>SUM(C11:C16)</f>
        <v>0</v>
      </c>
      <c r="D10" s="140">
        <f>SUM(D11:D16)</f>
        <v>0</v>
      </c>
      <c r="E10" s="141">
        <f>SUM(E11:E16)</f>
        <v>0</v>
      </c>
      <c r="F10" s="141">
        <f t="shared" ref="F10:H10" si="1">SUM(F11:F16)</f>
        <v>0</v>
      </c>
      <c r="G10" s="141">
        <f t="shared" si="1"/>
        <v>0</v>
      </c>
      <c r="H10" s="142">
        <f t="shared" si="1"/>
        <v>0</v>
      </c>
    </row>
    <row r="11" spans="1:26" ht="19.5" customHeight="1" x14ac:dyDescent="0.25">
      <c r="A11" s="428">
        <v>11</v>
      </c>
      <c r="B11" s="135" t="s">
        <v>110</v>
      </c>
      <c r="C11" s="136">
        <f>SUM(D11:H11)</f>
        <v>0</v>
      </c>
      <c r="D11" s="375"/>
      <c r="E11" s="376"/>
      <c r="F11" s="376"/>
      <c r="G11" s="376"/>
      <c r="H11" s="377"/>
    </row>
    <row r="12" spans="1:26" ht="19.5" customHeight="1" x14ac:dyDescent="0.25">
      <c r="A12" s="428">
        <v>12</v>
      </c>
      <c r="B12" s="135" t="s">
        <v>111</v>
      </c>
      <c r="C12" s="136">
        <f>SUM(D12:H12)</f>
        <v>0</v>
      </c>
      <c r="D12" s="375"/>
      <c r="E12" s="376"/>
      <c r="F12" s="376"/>
      <c r="G12" s="376"/>
      <c r="H12" s="377"/>
    </row>
    <row r="13" spans="1:26" ht="19.5" customHeight="1" x14ac:dyDescent="0.25">
      <c r="A13" s="428">
        <v>13</v>
      </c>
      <c r="B13" s="143" t="s">
        <v>370</v>
      </c>
      <c r="C13" s="136">
        <f>SUM(D13:H13)</f>
        <v>0</v>
      </c>
      <c r="D13" s="375"/>
      <c r="E13" s="376"/>
      <c r="F13" s="376"/>
      <c r="G13" s="376"/>
      <c r="H13" s="377"/>
    </row>
    <row r="14" spans="1:26" ht="19.5" customHeight="1" x14ac:dyDescent="0.25">
      <c r="A14" s="428">
        <v>14</v>
      </c>
      <c r="B14" s="135" t="s">
        <v>112</v>
      </c>
      <c r="C14" s="136">
        <f>SUM(D14:H14)</f>
        <v>0</v>
      </c>
      <c r="D14" s="375"/>
      <c r="E14" s="376"/>
      <c r="F14" s="376"/>
      <c r="G14" s="376"/>
      <c r="H14" s="377"/>
    </row>
    <row r="15" spans="1:26" ht="19.5" customHeight="1" x14ac:dyDescent="0.25">
      <c r="A15" s="428">
        <v>15</v>
      </c>
      <c r="B15" s="135" t="s">
        <v>113</v>
      </c>
      <c r="C15" s="136">
        <f>SUM(D15:H15)</f>
        <v>0</v>
      </c>
      <c r="D15" s="375"/>
      <c r="E15" s="376"/>
      <c r="F15" s="376"/>
      <c r="G15" s="376"/>
      <c r="H15" s="377"/>
    </row>
    <row r="16" spans="1:26" ht="19.5" customHeight="1" x14ac:dyDescent="0.25">
      <c r="A16" s="428">
        <v>16</v>
      </c>
      <c r="B16" s="135" t="s">
        <v>114</v>
      </c>
      <c r="C16" s="136">
        <f>SUM(C17:C19)</f>
        <v>0</v>
      </c>
      <c r="D16" s="144">
        <f>SUM(D17:D19)</f>
        <v>0</v>
      </c>
      <c r="E16" s="145">
        <f t="shared" ref="E16:H16" si="2">SUM(E17:E19)</f>
        <v>0</v>
      </c>
      <c r="F16" s="145">
        <f t="shared" si="2"/>
        <v>0</v>
      </c>
      <c r="G16" s="145">
        <f t="shared" si="2"/>
        <v>0</v>
      </c>
      <c r="H16" s="146">
        <f t="shared" si="2"/>
        <v>0</v>
      </c>
    </row>
    <row r="17" spans="1:8" ht="19.5" customHeight="1" x14ac:dyDescent="0.25">
      <c r="A17" s="428">
        <v>17</v>
      </c>
      <c r="B17" s="147" t="s">
        <v>107</v>
      </c>
      <c r="C17" s="148">
        <f>SUM(D17:H17)</f>
        <v>0</v>
      </c>
      <c r="D17" s="381"/>
      <c r="E17" s="382"/>
      <c r="F17" s="382"/>
      <c r="G17" s="382"/>
      <c r="H17" s="383"/>
    </row>
    <row r="18" spans="1:8" ht="19.5" customHeight="1" x14ac:dyDescent="0.25">
      <c r="A18" s="428">
        <v>18</v>
      </c>
      <c r="B18" s="147" t="s">
        <v>115</v>
      </c>
      <c r="C18" s="148">
        <f>SUM(D18:H18)</f>
        <v>0</v>
      </c>
      <c r="D18" s="381"/>
      <c r="E18" s="382"/>
      <c r="F18" s="382"/>
      <c r="G18" s="382"/>
      <c r="H18" s="383"/>
    </row>
    <row r="19" spans="1:8" ht="19.5" customHeight="1" x14ac:dyDescent="0.25">
      <c r="A19" s="428">
        <v>19</v>
      </c>
      <c r="B19" s="149" t="s">
        <v>116</v>
      </c>
      <c r="C19" s="138">
        <f>SUM(D19:H19)</f>
        <v>0</v>
      </c>
      <c r="D19" s="378"/>
      <c r="E19" s="379"/>
      <c r="F19" s="379"/>
      <c r="G19" s="379"/>
      <c r="H19" s="380"/>
    </row>
    <row r="20" spans="1:8" ht="19.5" customHeight="1" x14ac:dyDescent="0.25">
      <c r="A20" s="428">
        <v>20</v>
      </c>
      <c r="B20" s="150" t="s">
        <v>371</v>
      </c>
      <c r="C20" s="151">
        <f>SUM(C21:C25)</f>
        <v>0</v>
      </c>
      <c r="D20" s="152">
        <f>SUM(D21:D25)</f>
        <v>0</v>
      </c>
      <c r="E20" s="153">
        <f t="shared" ref="E20:H20" si="3">SUM(E21:E25)</f>
        <v>0</v>
      </c>
      <c r="F20" s="153">
        <f t="shared" si="3"/>
        <v>0</v>
      </c>
      <c r="G20" s="153">
        <f t="shared" si="3"/>
        <v>0</v>
      </c>
      <c r="H20" s="154">
        <f t="shared" si="3"/>
        <v>0</v>
      </c>
    </row>
    <row r="21" spans="1:8" ht="19.5" customHeight="1" x14ac:dyDescent="0.25">
      <c r="A21" s="428">
        <v>21</v>
      </c>
      <c r="B21" s="155" t="s">
        <v>649</v>
      </c>
      <c r="C21" s="151">
        <f>SUM(D21:H21)</f>
        <v>0</v>
      </c>
      <c r="D21" s="384"/>
      <c r="E21" s="385"/>
      <c r="F21" s="385"/>
      <c r="G21" s="385"/>
      <c r="H21" s="386"/>
    </row>
    <row r="22" spans="1:8" ht="19.5" customHeight="1" x14ac:dyDescent="0.25">
      <c r="A22" s="428">
        <v>22</v>
      </c>
      <c r="B22" s="143" t="s">
        <v>650</v>
      </c>
      <c r="C22" s="151">
        <f>SUM(D22:H22)</f>
        <v>0</v>
      </c>
      <c r="D22" s="384"/>
      <c r="E22" s="385"/>
      <c r="F22" s="385"/>
      <c r="G22" s="385"/>
      <c r="H22" s="386"/>
    </row>
    <row r="23" spans="1:8" ht="19.5" customHeight="1" x14ac:dyDescent="0.25">
      <c r="A23" s="428">
        <v>23</v>
      </c>
      <c r="B23" s="156" t="s">
        <v>750</v>
      </c>
      <c r="C23" s="151">
        <f>SUM(D23:H23)</f>
        <v>0</v>
      </c>
      <c r="D23" s="384"/>
      <c r="E23" s="385"/>
      <c r="F23" s="385"/>
      <c r="G23" s="385"/>
      <c r="H23" s="386"/>
    </row>
    <row r="24" spans="1:8" ht="19.5" customHeight="1" x14ac:dyDescent="0.25">
      <c r="A24" s="428">
        <v>24</v>
      </c>
      <c r="B24" s="156" t="s">
        <v>651</v>
      </c>
      <c r="C24" s="151">
        <f>SUM(D24:H24)</f>
        <v>0</v>
      </c>
      <c r="D24" s="384"/>
      <c r="E24" s="385"/>
      <c r="F24" s="385"/>
      <c r="G24" s="385"/>
      <c r="H24" s="386"/>
    </row>
    <row r="25" spans="1:8" ht="19.5" customHeight="1" x14ac:dyDescent="0.25">
      <c r="A25" s="428">
        <v>25</v>
      </c>
      <c r="B25" s="157" t="s">
        <v>652</v>
      </c>
      <c r="C25" s="138">
        <f>SUM(D25:H25)</f>
        <v>0</v>
      </c>
      <c r="D25" s="378"/>
      <c r="E25" s="379"/>
      <c r="F25" s="379"/>
      <c r="G25" s="379"/>
      <c r="H25" s="380"/>
    </row>
    <row r="26" spans="1:8" ht="19.5" customHeight="1" x14ac:dyDescent="0.25">
      <c r="A26" s="428">
        <v>26</v>
      </c>
      <c r="B26" s="158" t="s">
        <v>117</v>
      </c>
      <c r="C26" s="139">
        <f>+C27+C28</f>
        <v>0</v>
      </c>
      <c r="D26" s="140">
        <f>SUM(D27:D28)</f>
        <v>0</v>
      </c>
      <c r="E26" s="141">
        <f t="shared" ref="E26:H26" si="4">SUM(E27:E28)</f>
        <v>0</v>
      </c>
      <c r="F26" s="141">
        <f t="shared" si="4"/>
        <v>0</v>
      </c>
      <c r="G26" s="141">
        <f t="shared" si="4"/>
        <v>0</v>
      </c>
      <c r="H26" s="142">
        <f t="shared" si="4"/>
        <v>0</v>
      </c>
    </row>
    <row r="27" spans="1:8" ht="19.5" customHeight="1" x14ac:dyDescent="0.25">
      <c r="A27" s="428">
        <v>27</v>
      </c>
      <c r="B27" s="159" t="s">
        <v>59</v>
      </c>
      <c r="C27" s="151">
        <f t="shared" ref="C27:C28" si="5">SUM(D27:H27)</f>
        <v>0</v>
      </c>
      <c r="D27" s="384"/>
      <c r="E27" s="385"/>
      <c r="F27" s="385"/>
      <c r="G27" s="385"/>
      <c r="H27" s="386"/>
    </row>
    <row r="28" spans="1:8" ht="19.5" customHeight="1" thickBot="1" x14ac:dyDescent="0.3">
      <c r="A28" s="428">
        <v>28</v>
      </c>
      <c r="B28" s="160" t="s">
        <v>60</v>
      </c>
      <c r="C28" s="161">
        <f t="shared" si="5"/>
        <v>0</v>
      </c>
      <c r="D28" s="387"/>
      <c r="E28" s="388"/>
      <c r="F28" s="388"/>
      <c r="G28" s="388"/>
      <c r="H28" s="389"/>
    </row>
    <row r="29" spans="1:8" ht="15.75" thickTop="1" x14ac:dyDescent="0.25">
      <c r="A29" s="428">
        <v>29</v>
      </c>
      <c r="B29" s="162"/>
      <c r="C29" s="163"/>
    </row>
    <row r="30" spans="1:8" x14ac:dyDescent="0.25">
      <c r="A30" s="428">
        <v>30</v>
      </c>
      <c r="B30" s="164" t="s">
        <v>58</v>
      </c>
    </row>
    <row r="31" spans="1:8" ht="21" customHeight="1" x14ac:dyDescent="0.25">
      <c r="A31" s="428">
        <v>31</v>
      </c>
      <c r="B31" s="491"/>
      <c r="C31" s="492"/>
      <c r="D31" s="492"/>
      <c r="E31" s="492"/>
      <c r="F31" s="492"/>
      <c r="G31" s="492"/>
      <c r="H31" s="493"/>
    </row>
    <row r="32" spans="1:8" ht="21" customHeight="1" x14ac:dyDescent="0.25">
      <c r="B32" s="494"/>
      <c r="C32" s="495"/>
      <c r="D32" s="495"/>
      <c r="E32" s="495"/>
      <c r="F32" s="495"/>
      <c r="G32" s="495"/>
      <c r="H32" s="496"/>
    </row>
    <row r="33" spans="2:8" ht="21" customHeight="1" x14ac:dyDescent="0.25">
      <c r="B33" s="494"/>
      <c r="C33" s="495"/>
      <c r="D33" s="495"/>
      <c r="E33" s="495"/>
      <c r="F33" s="495"/>
      <c r="G33" s="495"/>
      <c r="H33" s="496"/>
    </row>
    <row r="34" spans="2:8" ht="21" customHeight="1" x14ac:dyDescent="0.25">
      <c r="B34" s="497"/>
      <c r="C34" s="498"/>
      <c r="D34" s="498"/>
      <c r="E34" s="498"/>
      <c r="F34" s="498"/>
      <c r="G34" s="498"/>
      <c r="H34" s="499"/>
    </row>
    <row r="37" spans="2:8" ht="15.75" x14ac:dyDescent="0.25">
      <c r="B37" s="165"/>
      <c r="C37" s="37"/>
      <c r="D37" s="37"/>
    </row>
    <row r="38" spans="2:8" x14ac:dyDescent="0.25">
      <c r="B38" s="166"/>
    </row>
    <row r="39" spans="2:8" x14ac:dyDescent="0.25">
      <c r="B39" s="166"/>
    </row>
    <row r="40" spans="2:8" x14ac:dyDescent="0.25">
      <c r="B40" s="166"/>
    </row>
  </sheetData>
  <sheetProtection algorithmName="SHA-512" hashValue="JAay2Y6g39rEFMYt0m80iscrSXmefJzW7tLveBAhXdmYiPPRUPv34X2pHkL3Cowr3euLuVxPdq8tOFajIoZNMw==" saltValue="AYuvy8xPID6TQZ9buVdGuw==" spinCount="100000" sheet="1" objects="1" scenarios="1"/>
  <mergeCells count="1">
    <mergeCell ref="B31:H34"/>
  </mergeCells>
  <conditionalFormatting sqref="C6:C9 C17:C19 C27:C28">
    <cfRule type="cellIs" dxfId="36" priority="6" operator="equal">
      <formula>0</formula>
    </cfRule>
  </conditionalFormatting>
  <conditionalFormatting sqref="C11:C15">
    <cfRule type="cellIs" dxfId="35" priority="5" operator="equal">
      <formula>0</formula>
    </cfRule>
  </conditionalFormatting>
  <conditionalFormatting sqref="C21:C25">
    <cfRule type="cellIs" dxfId="34" priority="1" operator="equal">
      <formula>0</formula>
    </cfRule>
  </conditionalFormatting>
  <conditionalFormatting sqref="C5:H5 C10:H10 C16:H16 C20:H20 C26:H26">
    <cfRule type="cellIs" dxfId="33" priority="4" operator="equal">
      <formula>0</formula>
    </cfRule>
  </conditionalFormatting>
  <dataValidations count="2">
    <dataValidation type="whole" operator="greaterThanOrEqual" allowBlank="1" showInputMessage="1" showErrorMessage="1" error="Debe incluir valores ENTEROS." sqref="D21:H25 D17:H19 D11:H15 D27:H28 D6:H9" xr:uid="{00000000-0002-0000-0B00-000000000000}">
      <formula1>0</formula1>
    </dataValidation>
    <dataValidation type="whole" allowBlank="1" showInputMessage="1" showErrorMessage="1" error="Debe incluir valores mayores a 0." sqref="C27:C28 D5:H5 C11:C15 C17:C19 C21:C25 C5:C9" xr:uid="{00000000-0002-0000-0B00-000001000000}">
      <formula1>1</formula1>
      <formula2>10000</formula2>
    </dataValidation>
  </dataValidations>
  <printOptions horizontalCentered="1"/>
  <pageMargins left="0.39370078740157483" right="0.39370078740157483" top="0.59055118110236227" bottom="0.43307086614173229" header="0.31496062992125984" footer="0.19685039370078741"/>
  <pageSetup scale="83" orientation="landscape" r:id="rId1"/>
  <headerFooter>
    <oddHeader>&amp;L&amp;G</oddHeader>
    <oddFooter>&amp;R&amp;"Carlito,Negrita"Telesecundaria&amp;"Carlito,Normal", 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8ECF8-4875-4892-9306-DE649AE8F9A1}">
  <sheetPr codeName="Hoja17">
    <pageSetUpPr fitToPage="1"/>
  </sheetPr>
  <dimension ref="A1:Z36"/>
  <sheetViews>
    <sheetView showGridLines="0" zoomScale="95" zoomScaleNormal="95" zoomScaleSheetLayoutView="100" workbookViewId="0"/>
  </sheetViews>
  <sheetFormatPr baseColWidth="10" defaultColWidth="11.42578125" defaultRowHeight="15" x14ac:dyDescent="0.25"/>
  <cols>
    <col min="1" max="1" width="6.42578125" style="27" customWidth="1"/>
    <col min="2" max="2" width="5.42578125" style="115" customWidth="1"/>
    <col min="3" max="3" width="82.140625" style="94" customWidth="1"/>
    <col min="4" max="6" width="11.42578125" style="92" customWidth="1"/>
    <col min="7" max="7" width="11.7109375" style="8" customWidth="1"/>
    <col min="8" max="16384" width="11.42578125" style="8"/>
  </cols>
  <sheetData>
    <row r="1" spans="1:26" ht="19.5" customHeight="1" x14ac:dyDescent="0.3">
      <c r="A1" s="428">
        <v>1</v>
      </c>
      <c r="B1" s="168" t="s">
        <v>815</v>
      </c>
      <c r="C1" s="452"/>
      <c r="D1" s="452"/>
      <c r="E1" s="125"/>
      <c r="F1" s="167" t="s">
        <v>119</v>
      </c>
    </row>
    <row r="2" spans="1:26" ht="19.5" customHeight="1" x14ac:dyDescent="0.3">
      <c r="A2" s="428">
        <v>2</v>
      </c>
      <c r="B2" s="168" t="s">
        <v>816</v>
      </c>
      <c r="C2" s="453"/>
      <c r="D2" s="453"/>
      <c r="E2" s="125"/>
      <c r="F2" s="167" t="s">
        <v>120</v>
      </c>
      <c r="G2" s="126" t="s">
        <v>119</v>
      </c>
    </row>
    <row r="3" spans="1:26" ht="18.75" x14ac:dyDescent="0.3">
      <c r="A3" s="428">
        <v>3</v>
      </c>
      <c r="B3" s="439" t="s">
        <v>786</v>
      </c>
      <c r="C3" s="454"/>
      <c r="D3" s="454"/>
      <c r="E3" s="454"/>
      <c r="F3" s="454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</row>
    <row r="4" spans="1:26" ht="11.25" customHeight="1" x14ac:dyDescent="0.3">
      <c r="A4" s="428">
        <v>4</v>
      </c>
      <c r="B4" s="455"/>
      <c r="C4" s="456"/>
      <c r="D4" s="456"/>
      <c r="E4" s="457"/>
      <c r="F4" s="10"/>
      <c r="G4" s="27"/>
    </row>
    <row r="5" spans="1:26" ht="18" customHeight="1" x14ac:dyDescent="0.3">
      <c r="A5" s="428">
        <v>5</v>
      </c>
      <c r="B5" s="124" t="s">
        <v>121</v>
      </c>
      <c r="C5" s="458"/>
      <c r="D5" s="456"/>
      <c r="E5" s="456"/>
      <c r="F5" s="125"/>
    </row>
    <row r="6" spans="1:26" ht="34.9" customHeight="1" x14ac:dyDescent="0.25">
      <c r="A6" s="428">
        <v>6</v>
      </c>
      <c r="B6" s="459" t="s">
        <v>43</v>
      </c>
      <c r="C6" s="460" t="s">
        <v>662</v>
      </c>
      <c r="D6" s="366"/>
      <c r="E6" s="125"/>
      <c r="F6" s="125"/>
      <c r="G6" s="10"/>
    </row>
    <row r="7" spans="1:26" ht="22.5" customHeight="1" x14ac:dyDescent="0.25">
      <c r="A7" s="428">
        <v>7</v>
      </c>
      <c r="B7" s="459" t="s">
        <v>44</v>
      </c>
      <c r="C7" s="460" t="s">
        <v>408</v>
      </c>
      <c r="D7" s="366"/>
      <c r="E7" s="125"/>
      <c r="F7" s="125"/>
      <c r="G7" s="10"/>
    </row>
    <row r="8" spans="1:26" ht="18" customHeight="1" x14ac:dyDescent="0.25">
      <c r="A8" s="428">
        <v>8</v>
      </c>
      <c r="B8" s="461" t="s">
        <v>663</v>
      </c>
      <c r="C8" s="462" t="str">
        <f>IF(D7="Sí","Indique cuántas acciones -------&gt;","")</f>
        <v/>
      </c>
      <c r="D8" s="463"/>
      <c r="E8" s="464" t="str">
        <f>IF(AND(D7="Sí",D8&lt;=0),"Indique la cantidad de acciones","")</f>
        <v/>
      </c>
      <c r="F8" s="465"/>
      <c r="G8" s="125"/>
    </row>
    <row r="9" spans="1:26" ht="18" customHeight="1" x14ac:dyDescent="0.25">
      <c r="A9" s="428">
        <v>9</v>
      </c>
      <c r="B9" s="459" t="s">
        <v>45</v>
      </c>
      <c r="C9" s="460" t="s">
        <v>122</v>
      </c>
      <c r="D9" s="366"/>
      <c r="E9" s="466"/>
      <c r="F9" s="466"/>
      <c r="G9" s="10"/>
    </row>
    <row r="10" spans="1:26" ht="18" customHeight="1" x14ac:dyDescent="0.25">
      <c r="A10" s="428">
        <v>10</v>
      </c>
      <c r="B10" s="48" t="s">
        <v>664</v>
      </c>
      <c r="C10" s="467"/>
      <c r="D10" s="468" t="str">
        <f>IF($D$9="Sí","Total","")</f>
        <v/>
      </c>
      <c r="E10" s="468" t="str">
        <f>IF($D$9="Sí","Hombres","")</f>
        <v/>
      </c>
      <c r="F10" s="468" t="str">
        <f>IF($D$9="Sí","Mujeres","")</f>
        <v/>
      </c>
      <c r="G10" s="10"/>
    </row>
    <row r="11" spans="1:26" ht="18" customHeight="1" x14ac:dyDescent="0.25">
      <c r="A11" s="428">
        <v>11</v>
      </c>
      <c r="B11" s="48" t="s">
        <v>665</v>
      </c>
      <c r="C11" s="462" t="str">
        <f>IF(D9="Sí","Indique cuántos estudiantes participan en el Grupo de Convivencia --&gt;","")</f>
        <v/>
      </c>
      <c r="D11" s="469" t="str">
        <f>IFERROR(IF(D10="Total",E11+F11,"*"),"")</f>
        <v>*</v>
      </c>
      <c r="E11" s="463"/>
      <c r="F11" s="463"/>
      <c r="G11" s="552" t="str">
        <f>IF(AND(D9="Sí",D11&lt;=0),"Indique la cantidad de estudiantes","")</f>
        <v/>
      </c>
    </row>
    <row r="12" spans="1:26" ht="34.9" customHeight="1" x14ac:dyDescent="0.25">
      <c r="A12" s="428">
        <v>12</v>
      </c>
      <c r="B12" s="459" t="s">
        <v>48</v>
      </c>
      <c r="C12" s="467" t="s">
        <v>666</v>
      </c>
      <c r="D12" s="366"/>
      <c r="E12" s="466"/>
      <c r="F12" s="466"/>
      <c r="G12" s="552"/>
    </row>
    <row r="13" spans="1:26" ht="18" customHeight="1" x14ac:dyDescent="0.25">
      <c r="A13" s="428">
        <v>13</v>
      </c>
      <c r="B13" s="459" t="s">
        <v>69</v>
      </c>
      <c r="C13" s="467" t="s">
        <v>647</v>
      </c>
      <c r="D13" s="366"/>
      <c r="E13" s="470"/>
      <c r="F13" s="470"/>
      <c r="G13" s="10"/>
    </row>
    <row r="14" spans="1:26" ht="18" customHeight="1" x14ac:dyDescent="0.25">
      <c r="A14" s="428">
        <v>14</v>
      </c>
      <c r="B14" s="127"/>
      <c r="C14" s="458"/>
      <c r="D14" s="458"/>
      <c r="E14" s="458"/>
      <c r="F14" s="458"/>
      <c r="G14" s="10"/>
    </row>
    <row r="15" spans="1:26" ht="18" customHeight="1" x14ac:dyDescent="0.25">
      <c r="A15" s="428">
        <v>15</v>
      </c>
      <c r="B15" s="124" t="s">
        <v>667</v>
      </c>
      <c r="C15" s="110"/>
      <c r="D15" s="471" t="s">
        <v>0</v>
      </c>
      <c r="E15" s="471" t="s">
        <v>59</v>
      </c>
      <c r="F15" s="471" t="s">
        <v>60</v>
      </c>
      <c r="G15" s="10"/>
    </row>
    <row r="16" spans="1:26" ht="18" customHeight="1" x14ac:dyDescent="0.25">
      <c r="A16" s="428">
        <v>16</v>
      </c>
      <c r="B16" s="127" t="s">
        <v>71</v>
      </c>
      <c r="C16" s="125" t="s">
        <v>76</v>
      </c>
      <c r="D16" s="472">
        <f>E16+F16</f>
        <v>0</v>
      </c>
      <c r="E16" s="356"/>
      <c r="F16" s="356"/>
      <c r="G16" s="10"/>
    </row>
    <row r="17" spans="1:7" ht="18" customHeight="1" x14ac:dyDescent="0.25">
      <c r="A17" s="428">
        <v>17</v>
      </c>
      <c r="B17" s="127" t="s">
        <v>72</v>
      </c>
      <c r="C17" s="125" t="s">
        <v>77</v>
      </c>
      <c r="D17" s="472">
        <f t="shared" ref="D17:D19" si="0">E17+F17</f>
        <v>0</v>
      </c>
      <c r="E17" s="356"/>
      <c r="F17" s="356"/>
      <c r="G17" s="10"/>
    </row>
    <row r="18" spans="1:7" ht="18" customHeight="1" x14ac:dyDescent="0.25">
      <c r="A18" s="428">
        <v>18</v>
      </c>
      <c r="B18" s="127" t="s">
        <v>126</v>
      </c>
      <c r="C18" s="125" t="s">
        <v>127</v>
      </c>
      <c r="D18" s="472">
        <f t="shared" si="0"/>
        <v>0</v>
      </c>
      <c r="E18" s="356"/>
      <c r="F18" s="356"/>
    </row>
    <row r="19" spans="1:7" ht="18" customHeight="1" x14ac:dyDescent="0.25">
      <c r="A19" s="428">
        <v>19</v>
      </c>
      <c r="B19" s="127" t="s">
        <v>128</v>
      </c>
      <c r="C19" s="125" t="s">
        <v>129</v>
      </c>
      <c r="D19" s="472">
        <f t="shared" si="0"/>
        <v>0</v>
      </c>
      <c r="E19" s="356"/>
      <c r="F19" s="356"/>
    </row>
    <row r="20" spans="1:7" ht="18" customHeight="1" x14ac:dyDescent="0.25">
      <c r="A20" s="428">
        <v>20</v>
      </c>
      <c r="B20" s="127" t="s">
        <v>130</v>
      </c>
      <c r="C20" s="125" t="s">
        <v>74</v>
      </c>
      <c r="D20" s="356"/>
      <c r="E20" s="125"/>
      <c r="F20" s="125"/>
    </row>
    <row r="21" spans="1:7" ht="18" customHeight="1" x14ac:dyDescent="0.25">
      <c r="A21" s="428">
        <v>21</v>
      </c>
      <c r="B21" s="127" t="s">
        <v>131</v>
      </c>
      <c r="C21" s="125" t="s">
        <v>73</v>
      </c>
      <c r="D21" s="356"/>
      <c r="E21" s="125"/>
      <c r="F21" s="125"/>
    </row>
    <row r="22" spans="1:7" ht="18" customHeight="1" x14ac:dyDescent="0.25">
      <c r="A22" s="428">
        <v>22</v>
      </c>
      <c r="B22" s="127" t="s">
        <v>132</v>
      </c>
      <c r="C22" s="125" t="s">
        <v>133</v>
      </c>
      <c r="D22" s="356"/>
      <c r="E22" s="125"/>
      <c r="F22" s="125"/>
    </row>
    <row r="23" spans="1:7" ht="18" customHeight="1" x14ac:dyDescent="0.25">
      <c r="A23" s="428">
        <v>23</v>
      </c>
      <c r="B23" s="127" t="s">
        <v>134</v>
      </c>
      <c r="C23" s="125" t="s">
        <v>135</v>
      </c>
      <c r="D23" s="356"/>
      <c r="E23" s="125"/>
      <c r="F23" s="125"/>
    </row>
    <row r="24" spans="1:7" ht="18" customHeight="1" x14ac:dyDescent="0.25">
      <c r="A24" s="428">
        <v>24</v>
      </c>
      <c r="B24" s="127" t="s">
        <v>137</v>
      </c>
      <c r="C24" s="125" t="s">
        <v>372</v>
      </c>
      <c r="D24" s="356"/>
      <c r="E24" s="125"/>
      <c r="F24" s="125"/>
    </row>
    <row r="25" spans="1:7" ht="18" customHeight="1" x14ac:dyDescent="0.25">
      <c r="A25" s="428">
        <v>25</v>
      </c>
      <c r="B25" s="127"/>
      <c r="C25" s="110"/>
      <c r="D25" s="125"/>
      <c r="E25" s="125"/>
      <c r="F25" s="125"/>
    </row>
    <row r="26" spans="1:7" ht="18" customHeight="1" x14ac:dyDescent="0.25">
      <c r="A26" s="428">
        <v>26</v>
      </c>
      <c r="B26" s="124" t="s">
        <v>136</v>
      </c>
      <c r="C26" s="110"/>
      <c r="D26" s="125"/>
      <c r="E26" s="125"/>
      <c r="F26" s="125"/>
    </row>
    <row r="27" spans="1:7" ht="18" customHeight="1" x14ac:dyDescent="0.25">
      <c r="A27" s="428">
        <v>27</v>
      </c>
      <c r="B27" s="127" t="s">
        <v>138</v>
      </c>
      <c r="C27" s="125" t="s">
        <v>70</v>
      </c>
      <c r="D27" s="471" t="s">
        <v>0</v>
      </c>
      <c r="E27" s="471" t="s">
        <v>59</v>
      </c>
      <c r="F27" s="471" t="s">
        <v>60</v>
      </c>
    </row>
    <row r="28" spans="1:7" ht="18" customHeight="1" x14ac:dyDescent="0.25">
      <c r="A28" s="428">
        <v>28</v>
      </c>
      <c r="B28" s="473" t="s">
        <v>668</v>
      </c>
      <c r="C28" s="474" t="s">
        <v>0</v>
      </c>
      <c r="D28" s="472">
        <f>E28+F28</f>
        <v>0</v>
      </c>
      <c r="E28" s="472">
        <f>+E29+E30</f>
        <v>0</v>
      </c>
      <c r="F28" s="472">
        <f>+F29+F30</f>
        <v>0</v>
      </c>
    </row>
    <row r="29" spans="1:7" ht="18" customHeight="1" x14ac:dyDescent="0.25">
      <c r="A29" s="428">
        <v>29</v>
      </c>
      <c r="B29" s="473" t="s">
        <v>669</v>
      </c>
      <c r="C29" s="474" t="s">
        <v>46</v>
      </c>
      <c r="D29" s="472">
        <f>+E29+F29</f>
        <v>0</v>
      </c>
      <c r="E29" s="356"/>
      <c r="F29" s="356"/>
    </row>
    <row r="30" spans="1:7" ht="18" customHeight="1" x14ac:dyDescent="0.25">
      <c r="A30" s="428">
        <v>30</v>
      </c>
      <c r="B30" s="473" t="s">
        <v>670</v>
      </c>
      <c r="C30" s="474" t="s">
        <v>47</v>
      </c>
      <c r="D30" s="472">
        <f>+E30+F30</f>
        <v>0</v>
      </c>
      <c r="E30" s="356"/>
      <c r="F30" s="356"/>
    </row>
    <row r="31" spans="1:7" ht="4.5" customHeight="1" x14ac:dyDescent="0.25">
      <c r="A31" s="428">
        <v>31</v>
      </c>
      <c r="B31" s="127"/>
      <c r="C31" s="110"/>
      <c r="D31" s="125"/>
      <c r="E31" s="125"/>
      <c r="F31" s="125"/>
    </row>
    <row r="32" spans="1:7" x14ac:dyDescent="0.25">
      <c r="A32" s="428">
        <v>32</v>
      </c>
      <c r="B32" s="124" t="s">
        <v>58</v>
      </c>
      <c r="C32" s="110"/>
      <c r="D32" s="125"/>
      <c r="E32" s="125"/>
      <c r="F32" s="125"/>
    </row>
    <row r="33" spans="1:6" ht="21.75" customHeight="1" x14ac:dyDescent="0.25">
      <c r="A33" s="428">
        <v>33</v>
      </c>
      <c r="B33" s="491"/>
      <c r="C33" s="492"/>
      <c r="D33" s="492"/>
      <c r="E33" s="492"/>
      <c r="F33" s="493"/>
    </row>
    <row r="34" spans="1:6" ht="21.75" customHeight="1" x14ac:dyDescent="0.25">
      <c r="B34" s="494"/>
      <c r="C34" s="495"/>
      <c r="D34" s="495"/>
      <c r="E34" s="495"/>
      <c r="F34" s="496"/>
    </row>
    <row r="35" spans="1:6" ht="21.75" customHeight="1" x14ac:dyDescent="0.25">
      <c r="B35" s="494"/>
      <c r="C35" s="495"/>
      <c r="D35" s="495"/>
      <c r="E35" s="495"/>
      <c r="F35" s="496"/>
    </row>
    <row r="36" spans="1:6" ht="21.75" customHeight="1" x14ac:dyDescent="0.25">
      <c r="B36" s="497"/>
      <c r="C36" s="498"/>
      <c r="D36" s="498"/>
      <c r="E36" s="498"/>
      <c r="F36" s="499"/>
    </row>
  </sheetData>
  <sheetProtection algorithmName="SHA-512" hashValue="Lrobkj/RquPgQWlZFOumdUB64pKJPdO9gN253qx3arkdRtL2KixG0gL7sejOvFjXjCGMPVjdJff9spl1TebGjA==" saltValue="jf6tCoTzI066p4gyeK+Gew==" spinCount="100000" sheet="1" objects="1" scenarios="1"/>
  <mergeCells count="2">
    <mergeCell ref="G11:G12"/>
    <mergeCell ref="B33:F36"/>
  </mergeCells>
  <conditionalFormatting sqref="D8">
    <cfRule type="expression" dxfId="32" priority="8">
      <formula>$D$7="Sí"</formula>
    </cfRule>
  </conditionalFormatting>
  <conditionalFormatting sqref="D11">
    <cfRule type="cellIs" dxfId="31" priority="1" operator="equal">
      <formula>"*"</formula>
    </cfRule>
    <cfRule type="cellIs" dxfId="30" priority="2" operator="greaterThan">
      <formula>0</formula>
    </cfRule>
    <cfRule type="cellIs" dxfId="29" priority="3" operator="equal">
      <formula>0</formula>
    </cfRule>
  </conditionalFormatting>
  <conditionalFormatting sqref="D16:D19">
    <cfRule type="cellIs" dxfId="28" priority="6" operator="equal">
      <formula>0</formula>
    </cfRule>
  </conditionalFormatting>
  <conditionalFormatting sqref="D28:D30">
    <cfRule type="cellIs" dxfId="27" priority="5" operator="equal">
      <formula>0</formula>
    </cfRule>
  </conditionalFormatting>
  <conditionalFormatting sqref="E11:F11">
    <cfRule type="expression" dxfId="26" priority="7">
      <formula>$E$10="Hombres"</formula>
    </cfRule>
  </conditionalFormatting>
  <conditionalFormatting sqref="E28:F28">
    <cfRule type="cellIs" dxfId="25" priority="4" operator="equal">
      <formula>0</formula>
    </cfRule>
  </conditionalFormatting>
  <dataValidations count="1">
    <dataValidation type="list" allowBlank="1" showInputMessage="1" showErrorMessage="1" sqref="D9 D6:D7 D12:D13" xr:uid="{4FF8322A-55A6-4BDE-9F18-680540FB860F}">
      <formula1>SINO</formula1>
    </dataValidation>
  </dataValidations>
  <printOptions horizontalCentered="1"/>
  <pageMargins left="0.39370078740157483" right="0.39370078740157483" top="0.59055118110236227" bottom="0.43307086614173229" header="0.31496062992125984" footer="0.19685039370078741"/>
  <pageSetup scale="81" orientation="landscape" r:id="rId1"/>
  <headerFooter>
    <oddHeader>&amp;L&amp;G</oddHeader>
    <oddFooter>&amp;R&amp;"Carlito,Negrita"Telesecundaria&amp;"Carlito,Normal", 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38A2C-9E03-422C-9CDC-56B59221659F}">
  <sheetPr codeName="Hoja141">
    <pageSetUpPr fitToPage="1"/>
  </sheetPr>
  <dimension ref="A1:Z47"/>
  <sheetViews>
    <sheetView showGridLines="0" zoomScale="95" zoomScaleNormal="95" workbookViewId="0"/>
  </sheetViews>
  <sheetFormatPr baseColWidth="10" defaultColWidth="11.42578125" defaultRowHeight="15" x14ac:dyDescent="0.25"/>
  <cols>
    <col min="1" max="1" width="4.42578125" style="27" customWidth="1"/>
    <col min="2" max="2" width="5.42578125" style="115" customWidth="1"/>
    <col min="3" max="3" width="6.7109375" style="94" customWidth="1"/>
    <col min="4" max="4" width="65.7109375" style="94" customWidth="1"/>
    <col min="5" max="5" width="13.5703125" style="92" customWidth="1"/>
    <col min="6" max="8" width="11.42578125" style="92" customWidth="1"/>
    <col min="9" max="9" width="6.7109375" style="8" customWidth="1"/>
    <col min="10" max="10" width="6" style="8" customWidth="1"/>
    <col min="11" max="16384" width="11.42578125" style="8"/>
  </cols>
  <sheetData>
    <row r="1" spans="1:26" ht="19.5" customHeight="1" x14ac:dyDescent="0.3">
      <c r="A1" s="428">
        <v>1</v>
      </c>
      <c r="B1" s="90" t="s">
        <v>402</v>
      </c>
      <c r="C1" s="91"/>
      <c r="D1" s="91"/>
    </row>
    <row r="2" spans="1:26" ht="19.5" customHeight="1" x14ac:dyDescent="0.3">
      <c r="A2" s="428">
        <v>2</v>
      </c>
      <c r="B2" s="90" t="s">
        <v>817</v>
      </c>
      <c r="C2" s="93"/>
      <c r="D2" s="93"/>
      <c r="H2" s="8"/>
    </row>
    <row r="3" spans="1:26" ht="18.75" x14ac:dyDescent="0.3">
      <c r="A3" s="428">
        <v>3</v>
      </c>
      <c r="B3" s="439" t="s">
        <v>786</v>
      </c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</row>
    <row r="4" spans="1:26" ht="6.75" customHeight="1" x14ac:dyDescent="0.3">
      <c r="A4" s="428">
        <v>4</v>
      </c>
      <c r="B4" s="111"/>
      <c r="C4" s="112"/>
      <c r="D4" s="113"/>
      <c r="E4" s="113"/>
      <c r="F4" s="113"/>
    </row>
    <row r="5" spans="1:26" ht="29.45" customHeight="1" x14ac:dyDescent="0.25">
      <c r="A5" s="428">
        <v>5</v>
      </c>
      <c r="B5" s="114" t="s">
        <v>153</v>
      </c>
      <c r="C5" s="554" t="s">
        <v>123</v>
      </c>
      <c r="D5" s="554"/>
      <c r="E5" s="366"/>
      <c r="F5" s="112"/>
      <c r="G5" s="112"/>
      <c r="I5" s="112"/>
    </row>
    <row r="6" spans="1:26" ht="15" customHeight="1" x14ac:dyDescent="0.25">
      <c r="A6" s="428">
        <v>6</v>
      </c>
      <c r="C6" s="115"/>
      <c r="D6" s="116"/>
      <c r="E6" s="112"/>
      <c r="F6" s="112"/>
      <c r="G6" s="112"/>
      <c r="H6" s="112"/>
      <c r="I6" s="112"/>
    </row>
    <row r="7" spans="1:26" ht="36.75" customHeight="1" thickBot="1" x14ac:dyDescent="0.3">
      <c r="A7" s="428">
        <v>7</v>
      </c>
      <c r="B7" s="114" t="s">
        <v>389</v>
      </c>
      <c r="C7" s="555" t="s">
        <v>148</v>
      </c>
      <c r="D7" s="555"/>
      <c r="E7" s="555"/>
      <c r="F7" s="555"/>
      <c r="G7" s="555"/>
      <c r="H7" s="117"/>
    </row>
    <row r="8" spans="1:26" ht="31.5" customHeight="1" thickTop="1" x14ac:dyDescent="0.25">
      <c r="A8" s="428">
        <v>8</v>
      </c>
      <c r="C8" s="556" t="s">
        <v>157</v>
      </c>
      <c r="D8" s="556"/>
      <c r="E8" s="558" t="s">
        <v>124</v>
      </c>
      <c r="F8" s="560" t="s">
        <v>125</v>
      </c>
      <c r="G8" s="561"/>
      <c r="H8" s="561"/>
    </row>
    <row r="9" spans="1:26" ht="19.5" customHeight="1" thickBot="1" x14ac:dyDescent="0.3">
      <c r="A9" s="428">
        <v>9</v>
      </c>
      <c r="C9" s="557"/>
      <c r="D9" s="557"/>
      <c r="E9" s="559"/>
      <c r="F9" s="118" t="s">
        <v>0</v>
      </c>
      <c r="G9" s="119" t="s">
        <v>59</v>
      </c>
      <c r="H9" s="120" t="s">
        <v>60</v>
      </c>
    </row>
    <row r="10" spans="1:26" ht="19.5" customHeight="1" thickTop="1" x14ac:dyDescent="0.25">
      <c r="A10" s="428">
        <v>10</v>
      </c>
      <c r="C10" s="553" t="s">
        <v>373</v>
      </c>
      <c r="D10" s="553"/>
      <c r="E10" s="367"/>
      <c r="F10" s="449">
        <f t="shared" ref="F10:F24" si="0">+G10+H10</f>
        <v>0</v>
      </c>
      <c r="G10" s="369"/>
      <c r="H10" s="370"/>
      <c r="I10" s="121" t="str">
        <f>IF(AND(E10&gt;0,F10=0),"***",IF(AND(F10&gt;0,E10=0),"xxx",""))</f>
        <v/>
      </c>
      <c r="J10" s="121" t="str">
        <f>IF(E10&gt;F10,"###","")</f>
        <v/>
      </c>
    </row>
    <row r="11" spans="1:26" ht="19.5" customHeight="1" x14ac:dyDescent="0.25">
      <c r="A11" s="428">
        <v>11</v>
      </c>
      <c r="C11" s="553" t="s">
        <v>374</v>
      </c>
      <c r="D11" s="553"/>
      <c r="E11" s="367"/>
      <c r="F11" s="449">
        <f t="shared" si="0"/>
        <v>0</v>
      </c>
      <c r="G11" s="369"/>
      <c r="H11" s="370"/>
      <c r="I11" s="121" t="str">
        <f t="shared" ref="I11:I24" si="1">IF(AND(E11&gt;0,F11=0),"***",IF(AND(F11&gt;0,E11=0),"xxx",""))</f>
        <v/>
      </c>
      <c r="J11" s="121" t="str">
        <f t="shared" ref="J11:J24" si="2">IF(E11&gt;F11,"###","")</f>
        <v/>
      </c>
    </row>
    <row r="12" spans="1:26" ht="19.5" customHeight="1" x14ac:dyDescent="0.25">
      <c r="A12" s="428">
        <v>12</v>
      </c>
      <c r="C12" s="562" t="s">
        <v>375</v>
      </c>
      <c r="D12" s="562"/>
      <c r="E12" s="367"/>
      <c r="F12" s="449">
        <f t="shared" si="0"/>
        <v>0</v>
      </c>
      <c r="G12" s="371"/>
      <c r="H12" s="372"/>
      <c r="I12" s="121" t="str">
        <f t="shared" si="1"/>
        <v/>
      </c>
      <c r="J12" s="121" t="str">
        <f t="shared" si="2"/>
        <v/>
      </c>
    </row>
    <row r="13" spans="1:26" ht="19.5" customHeight="1" x14ac:dyDescent="0.25">
      <c r="A13" s="428">
        <v>13</v>
      </c>
      <c r="C13" s="562" t="s">
        <v>376</v>
      </c>
      <c r="D13" s="562"/>
      <c r="E13" s="367"/>
      <c r="F13" s="449">
        <f t="shared" si="0"/>
        <v>0</v>
      </c>
      <c r="G13" s="371"/>
      <c r="H13" s="372"/>
      <c r="I13" s="121" t="str">
        <f t="shared" si="1"/>
        <v/>
      </c>
      <c r="J13" s="121" t="str">
        <f t="shared" si="2"/>
        <v/>
      </c>
    </row>
    <row r="14" spans="1:26" ht="19.5" customHeight="1" x14ac:dyDescent="0.25">
      <c r="A14" s="428">
        <v>14</v>
      </c>
      <c r="C14" s="562" t="s">
        <v>377</v>
      </c>
      <c r="D14" s="562"/>
      <c r="E14" s="367"/>
      <c r="F14" s="449">
        <f t="shared" si="0"/>
        <v>0</v>
      </c>
      <c r="G14" s="371"/>
      <c r="H14" s="372"/>
      <c r="I14" s="121" t="str">
        <f t="shared" si="1"/>
        <v/>
      </c>
      <c r="J14" s="121" t="str">
        <f t="shared" si="2"/>
        <v/>
      </c>
    </row>
    <row r="15" spans="1:26" ht="19.5" customHeight="1" x14ac:dyDescent="0.25">
      <c r="A15" s="428">
        <v>15</v>
      </c>
      <c r="C15" s="562" t="s">
        <v>378</v>
      </c>
      <c r="D15" s="562"/>
      <c r="E15" s="367"/>
      <c r="F15" s="449">
        <f t="shared" si="0"/>
        <v>0</v>
      </c>
      <c r="G15" s="371"/>
      <c r="H15" s="372"/>
      <c r="I15" s="121" t="str">
        <f t="shared" si="1"/>
        <v/>
      </c>
      <c r="J15" s="121" t="str">
        <f t="shared" si="2"/>
        <v/>
      </c>
    </row>
    <row r="16" spans="1:26" ht="19.5" customHeight="1" x14ac:dyDescent="0.25">
      <c r="A16" s="428">
        <v>16</v>
      </c>
      <c r="C16" s="562" t="s">
        <v>380</v>
      </c>
      <c r="D16" s="562"/>
      <c r="E16" s="367"/>
      <c r="F16" s="449">
        <f t="shared" si="0"/>
        <v>0</v>
      </c>
      <c r="G16" s="371"/>
      <c r="H16" s="372"/>
      <c r="I16" s="121" t="str">
        <f t="shared" si="1"/>
        <v/>
      </c>
      <c r="J16" s="121" t="str">
        <f t="shared" si="2"/>
        <v/>
      </c>
    </row>
    <row r="17" spans="1:10" ht="19.5" customHeight="1" x14ac:dyDescent="0.25">
      <c r="A17" s="428">
        <v>17</v>
      </c>
      <c r="C17" s="562" t="s">
        <v>381</v>
      </c>
      <c r="D17" s="562"/>
      <c r="E17" s="367"/>
      <c r="F17" s="449">
        <f t="shared" si="0"/>
        <v>0</v>
      </c>
      <c r="G17" s="371"/>
      <c r="H17" s="372"/>
      <c r="I17" s="121" t="str">
        <f t="shared" si="1"/>
        <v/>
      </c>
      <c r="J17" s="121" t="str">
        <f t="shared" si="2"/>
        <v/>
      </c>
    </row>
    <row r="18" spans="1:10" ht="19.5" customHeight="1" x14ac:dyDescent="0.25">
      <c r="A18" s="428">
        <v>18</v>
      </c>
      <c r="C18" s="562" t="s">
        <v>382</v>
      </c>
      <c r="D18" s="562"/>
      <c r="E18" s="367"/>
      <c r="F18" s="449">
        <f t="shared" si="0"/>
        <v>0</v>
      </c>
      <c r="G18" s="371"/>
      <c r="H18" s="372"/>
      <c r="I18" s="121" t="str">
        <f t="shared" si="1"/>
        <v/>
      </c>
      <c r="J18" s="121" t="str">
        <f t="shared" si="2"/>
        <v/>
      </c>
    </row>
    <row r="19" spans="1:10" ht="19.5" customHeight="1" x14ac:dyDescent="0.25">
      <c r="A19" s="428">
        <v>19</v>
      </c>
      <c r="C19" s="562" t="s">
        <v>383</v>
      </c>
      <c r="D19" s="562"/>
      <c r="E19" s="367"/>
      <c r="F19" s="449">
        <f t="shared" si="0"/>
        <v>0</v>
      </c>
      <c r="G19" s="371"/>
      <c r="H19" s="372"/>
      <c r="I19" s="121" t="str">
        <f t="shared" si="1"/>
        <v/>
      </c>
      <c r="J19" s="121" t="str">
        <f t="shared" si="2"/>
        <v/>
      </c>
    </row>
    <row r="20" spans="1:10" ht="19.5" customHeight="1" x14ac:dyDescent="0.25">
      <c r="A20" s="428">
        <v>20</v>
      </c>
      <c r="C20" s="562" t="s">
        <v>384</v>
      </c>
      <c r="D20" s="562"/>
      <c r="E20" s="367"/>
      <c r="F20" s="449">
        <f t="shared" si="0"/>
        <v>0</v>
      </c>
      <c r="G20" s="371"/>
      <c r="H20" s="372"/>
      <c r="I20" s="121" t="str">
        <f t="shared" si="1"/>
        <v/>
      </c>
      <c r="J20" s="121" t="str">
        <f t="shared" si="2"/>
        <v/>
      </c>
    </row>
    <row r="21" spans="1:10" ht="19.5" customHeight="1" x14ac:dyDescent="0.25">
      <c r="A21" s="428">
        <v>21</v>
      </c>
      <c r="C21" s="562" t="s">
        <v>385</v>
      </c>
      <c r="D21" s="562"/>
      <c r="E21" s="367"/>
      <c r="F21" s="449">
        <f t="shared" si="0"/>
        <v>0</v>
      </c>
      <c r="G21" s="371"/>
      <c r="H21" s="372"/>
      <c r="I21" s="121" t="str">
        <f t="shared" si="1"/>
        <v/>
      </c>
      <c r="J21" s="121" t="str">
        <f t="shared" si="2"/>
        <v/>
      </c>
    </row>
    <row r="22" spans="1:10" ht="19.5" customHeight="1" x14ac:dyDescent="0.25">
      <c r="A22" s="428">
        <v>22</v>
      </c>
      <c r="C22" s="562" t="s">
        <v>386</v>
      </c>
      <c r="D22" s="562"/>
      <c r="E22" s="367"/>
      <c r="F22" s="449">
        <f t="shared" si="0"/>
        <v>0</v>
      </c>
      <c r="G22" s="371"/>
      <c r="H22" s="372"/>
      <c r="I22" s="121" t="str">
        <f t="shared" si="1"/>
        <v/>
      </c>
      <c r="J22" s="121" t="str">
        <f t="shared" si="2"/>
        <v/>
      </c>
    </row>
    <row r="23" spans="1:10" ht="19.5" customHeight="1" x14ac:dyDescent="0.25">
      <c r="A23" s="428">
        <v>23</v>
      </c>
      <c r="C23" s="562" t="s">
        <v>780</v>
      </c>
      <c r="D23" s="562"/>
      <c r="E23" s="367"/>
      <c r="F23" s="449">
        <f t="shared" si="0"/>
        <v>0</v>
      </c>
      <c r="G23" s="371"/>
      <c r="H23" s="372"/>
      <c r="I23" s="121" t="str">
        <f t="shared" si="1"/>
        <v/>
      </c>
      <c r="J23" s="121" t="str">
        <f t="shared" si="2"/>
        <v/>
      </c>
    </row>
    <row r="24" spans="1:10" ht="19.5" customHeight="1" thickBot="1" x14ac:dyDescent="0.3">
      <c r="A24" s="428">
        <v>24</v>
      </c>
      <c r="C24" s="563" t="s">
        <v>781</v>
      </c>
      <c r="D24" s="563"/>
      <c r="E24" s="368"/>
      <c r="F24" s="450">
        <f t="shared" si="0"/>
        <v>0</v>
      </c>
      <c r="G24" s="373"/>
      <c r="H24" s="374"/>
      <c r="I24" s="121" t="str">
        <f t="shared" si="1"/>
        <v/>
      </c>
      <c r="J24" s="121" t="str">
        <f t="shared" si="2"/>
        <v/>
      </c>
    </row>
    <row r="25" spans="1:10" ht="15.75" thickTop="1" x14ac:dyDescent="0.25">
      <c r="A25" s="428">
        <v>25</v>
      </c>
      <c r="C25" s="122" t="s">
        <v>387</v>
      </c>
      <c r="D25" s="123"/>
      <c r="E25" s="123"/>
      <c r="F25" s="123"/>
      <c r="G25" s="123"/>
      <c r="H25" s="123"/>
      <c r="I25" s="121"/>
    </row>
    <row r="26" spans="1:10" x14ac:dyDescent="0.25">
      <c r="A26" s="428">
        <v>26</v>
      </c>
      <c r="C26" s="564" t="s">
        <v>388</v>
      </c>
      <c r="D26" s="564"/>
      <c r="E26" s="564"/>
      <c r="F26" s="564"/>
      <c r="G26" s="564"/>
      <c r="H26" s="564"/>
      <c r="I26" s="121"/>
    </row>
    <row r="27" spans="1:10" x14ac:dyDescent="0.25">
      <c r="A27" s="428">
        <v>27</v>
      </c>
      <c r="C27" s="564"/>
      <c r="D27" s="564"/>
      <c r="E27" s="564"/>
      <c r="F27" s="564"/>
      <c r="G27" s="564"/>
      <c r="H27" s="564"/>
      <c r="I27" s="121"/>
    </row>
    <row r="28" spans="1:10" ht="15" customHeight="1" x14ac:dyDescent="0.25">
      <c r="A28" s="428">
        <v>28</v>
      </c>
      <c r="C28" s="451"/>
      <c r="D28" s="565" t="str">
        <f>IF(OR(I10="***",I11="***",I12="***",I13="***",I14="***",I15="***",I16="***",I17="***",I18="***",I19="***",I20="***",I21="***",I22="***",I23="***",I24="***"),"*** = Indique la cantidad de estudiantes involucrados","")</f>
        <v/>
      </c>
      <c r="E28" s="565"/>
      <c r="F28" s="565"/>
      <c r="G28" s="565"/>
      <c r="H28" s="565"/>
      <c r="I28" s="121"/>
    </row>
    <row r="29" spans="1:10" ht="15" customHeight="1" x14ac:dyDescent="0.25">
      <c r="A29" s="428">
        <v>29</v>
      </c>
      <c r="C29" s="451"/>
      <c r="D29" s="565" t="str">
        <f>IF(OR(I10="xxx",I11="xxx",I12="xxx",I13="xxx",I14="xxx",I15="xxx",I16="xxx",I17="xxx",I18="xxx",I19="xxx",I20="xxx",I21="xxx",I22="xxx",I23="xxx",I24="xxx"),"xxx = Indique la cantidad de casos","")</f>
        <v/>
      </c>
      <c r="E29" s="565"/>
      <c r="F29" s="565"/>
      <c r="G29" s="565"/>
      <c r="H29" s="565"/>
      <c r="I29" s="121"/>
    </row>
    <row r="30" spans="1:10" ht="15" customHeight="1" x14ac:dyDescent="0.25">
      <c r="A30" s="428">
        <v>30</v>
      </c>
      <c r="C30" s="451"/>
      <c r="D30" s="565" t="str">
        <f>IF(OR(J10="###",J11="###",J12="###",J13="###",J14="###",J15="###",J16="###",J17="###",J18="###",J19="###",J20="###",J21="###",J22="###",J23="###",J24="###"),"### = La cantidad de casos no puede ser mayor al total de estudiantes involucrados","")</f>
        <v/>
      </c>
      <c r="E30" s="565"/>
      <c r="F30" s="565"/>
      <c r="G30" s="565"/>
      <c r="H30" s="565"/>
      <c r="I30" s="121"/>
    </row>
    <row r="31" spans="1:10" x14ac:dyDescent="0.25">
      <c r="A31" s="428">
        <v>31</v>
      </c>
      <c r="B31" s="124" t="s">
        <v>58</v>
      </c>
      <c r="C31" s="110"/>
      <c r="D31" s="110"/>
      <c r="E31" s="125"/>
      <c r="F31" s="125"/>
      <c r="G31" s="110"/>
      <c r="H31" s="110"/>
      <c r="I31" s="121"/>
    </row>
    <row r="32" spans="1:10" ht="21" customHeight="1" x14ac:dyDescent="0.25">
      <c r="A32" s="428">
        <v>32</v>
      </c>
      <c r="B32" s="536"/>
      <c r="C32" s="537"/>
      <c r="D32" s="537"/>
      <c r="E32" s="537"/>
      <c r="F32" s="537"/>
      <c r="G32" s="537"/>
      <c r="H32" s="538"/>
    </row>
    <row r="33" spans="2:8" ht="21" customHeight="1" x14ac:dyDescent="0.25">
      <c r="B33" s="539"/>
      <c r="C33" s="540"/>
      <c r="D33" s="540"/>
      <c r="E33" s="540"/>
      <c r="F33" s="540"/>
      <c r="G33" s="540"/>
      <c r="H33" s="541"/>
    </row>
    <row r="34" spans="2:8" ht="21" customHeight="1" x14ac:dyDescent="0.25">
      <c r="B34" s="539"/>
      <c r="C34" s="540"/>
      <c r="D34" s="540"/>
      <c r="E34" s="540"/>
      <c r="F34" s="540"/>
      <c r="G34" s="540"/>
      <c r="H34" s="541"/>
    </row>
    <row r="35" spans="2:8" ht="21" customHeight="1" x14ac:dyDescent="0.25">
      <c r="B35" s="542"/>
      <c r="C35" s="543"/>
      <c r="D35" s="543"/>
      <c r="E35" s="543"/>
      <c r="F35" s="543"/>
      <c r="G35" s="543"/>
      <c r="H35" s="544"/>
    </row>
    <row r="36" spans="2:8" x14ac:dyDescent="0.25">
      <c r="B36" s="8"/>
      <c r="C36" s="8"/>
      <c r="D36" s="8"/>
      <c r="E36" s="8"/>
      <c r="F36" s="8"/>
      <c r="G36" s="8"/>
      <c r="H36" s="8"/>
    </row>
    <row r="37" spans="2:8" x14ac:dyDescent="0.25">
      <c r="B37" s="8"/>
      <c r="C37" s="8"/>
      <c r="D37" s="8"/>
      <c r="E37" s="8"/>
      <c r="F37" s="8"/>
      <c r="G37" s="8"/>
      <c r="H37" s="8"/>
    </row>
    <row r="38" spans="2:8" x14ac:dyDescent="0.25">
      <c r="B38" s="8"/>
      <c r="C38" s="8"/>
      <c r="D38" s="8"/>
      <c r="E38" s="8"/>
      <c r="F38" s="8"/>
      <c r="G38" s="8"/>
      <c r="H38" s="8"/>
    </row>
    <row r="39" spans="2:8" x14ac:dyDescent="0.25">
      <c r="B39" s="8"/>
      <c r="C39" s="8"/>
      <c r="D39" s="8"/>
      <c r="E39" s="8"/>
      <c r="F39" s="8"/>
      <c r="G39" s="8"/>
      <c r="H39" s="8"/>
    </row>
    <row r="40" spans="2:8" x14ac:dyDescent="0.25">
      <c r="B40" s="8"/>
      <c r="C40" s="8"/>
      <c r="D40" s="8"/>
      <c r="E40" s="8"/>
      <c r="F40" s="8"/>
      <c r="G40" s="8"/>
      <c r="H40" s="8"/>
    </row>
    <row r="41" spans="2:8" x14ac:dyDescent="0.25">
      <c r="B41" s="8"/>
      <c r="C41" s="8"/>
      <c r="D41" s="8"/>
      <c r="E41" s="8"/>
      <c r="F41" s="8"/>
      <c r="G41" s="8"/>
      <c r="H41" s="8"/>
    </row>
    <row r="42" spans="2:8" x14ac:dyDescent="0.25">
      <c r="B42" s="8"/>
      <c r="C42" s="8"/>
      <c r="D42" s="8"/>
      <c r="E42" s="8"/>
      <c r="F42" s="8"/>
      <c r="G42" s="8"/>
      <c r="H42" s="8"/>
    </row>
    <row r="43" spans="2:8" x14ac:dyDescent="0.25">
      <c r="B43" s="8"/>
      <c r="C43" s="8"/>
      <c r="D43" s="8"/>
      <c r="E43" s="8"/>
      <c r="F43" s="8"/>
      <c r="G43" s="8"/>
      <c r="H43" s="8"/>
    </row>
    <row r="44" spans="2:8" x14ac:dyDescent="0.25">
      <c r="B44" s="8"/>
      <c r="C44" s="8"/>
      <c r="D44" s="8"/>
      <c r="E44" s="8"/>
      <c r="F44" s="8"/>
      <c r="G44" s="8"/>
      <c r="H44" s="8"/>
    </row>
    <row r="45" spans="2:8" x14ac:dyDescent="0.25">
      <c r="B45" s="8"/>
      <c r="C45" s="8"/>
      <c r="D45" s="8"/>
      <c r="E45" s="8"/>
      <c r="F45" s="8"/>
      <c r="G45" s="8"/>
      <c r="H45" s="8"/>
    </row>
    <row r="46" spans="2:8" x14ac:dyDescent="0.25">
      <c r="B46" s="8"/>
      <c r="C46" s="8"/>
      <c r="D46" s="8"/>
      <c r="E46" s="8"/>
      <c r="F46" s="8"/>
      <c r="G46" s="8"/>
      <c r="H46" s="8"/>
    </row>
    <row r="47" spans="2:8" x14ac:dyDescent="0.25">
      <c r="B47" s="8"/>
      <c r="C47" s="8"/>
      <c r="D47" s="8"/>
      <c r="E47" s="8"/>
      <c r="F47" s="8"/>
      <c r="G47" s="8"/>
      <c r="H47" s="8"/>
    </row>
  </sheetData>
  <sheetProtection algorithmName="SHA-512" hashValue="bIMgNRCWZNf7mFUYAIMi4QnYR4YyJZXLvLBF8s6rdzXrniTDHgV9i5/Z8i2T0FEhX9yZb5FX/GlK3WCEYceYuw==" saltValue="oqfeUBP3Fp+50CCYG/DoYQ==" spinCount="100000" sheet="1" objects="1" scenarios="1"/>
  <mergeCells count="25">
    <mergeCell ref="B32:H35"/>
    <mergeCell ref="C23:D23"/>
    <mergeCell ref="C24:D24"/>
    <mergeCell ref="C26:H27"/>
    <mergeCell ref="D28:H28"/>
    <mergeCell ref="D29:H29"/>
    <mergeCell ref="D30:H30"/>
    <mergeCell ref="C22:D22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10:D10"/>
    <mergeCell ref="C5:D5"/>
    <mergeCell ref="C7:G7"/>
    <mergeCell ref="C8:D9"/>
    <mergeCell ref="E8:E9"/>
    <mergeCell ref="F8:H8"/>
  </mergeCells>
  <conditionalFormatting sqref="F10:F24">
    <cfRule type="cellIs" dxfId="24" priority="1" operator="equal">
      <formula>0</formula>
    </cfRule>
  </conditionalFormatting>
  <dataValidations count="1">
    <dataValidation type="list" allowBlank="1" showInputMessage="1" showErrorMessage="1" sqref="E5" xr:uid="{4AD47D82-9453-4549-8425-C67940807849}">
      <formula1>SINO</formula1>
    </dataValidation>
  </dataValidations>
  <printOptions horizontalCentered="1"/>
  <pageMargins left="0.39370078740157483" right="0.39370078740157483" top="0.59055118110236227" bottom="0.43307086614173229" header="0.31496062992125984" footer="0.19685039370078741"/>
  <pageSetup scale="81" orientation="landscape" r:id="rId1"/>
  <headerFooter>
    <oddHeader>&amp;L&amp;G</oddHeader>
    <oddFooter>&amp;R&amp;"Carlito,Negrita"Telesecundaria&amp;"Carlito,Normal", 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E2CC8-FBC6-4890-85CD-1FD2AA0B892A}">
  <sheetPr codeName="Hoja10">
    <pageSetUpPr fitToPage="1"/>
  </sheetPr>
  <dimension ref="A1:Z41"/>
  <sheetViews>
    <sheetView showGridLines="0" zoomScale="95" zoomScaleNormal="95" workbookViewId="0"/>
  </sheetViews>
  <sheetFormatPr baseColWidth="10" defaultColWidth="11.42578125" defaultRowHeight="15" x14ac:dyDescent="0.25"/>
  <cols>
    <col min="1" max="1" width="4.42578125" style="27" customWidth="1"/>
    <col min="2" max="2" width="4.7109375" style="94" customWidth="1"/>
    <col min="3" max="3" width="50.7109375" style="94" customWidth="1"/>
    <col min="4" max="6" width="15.28515625" style="92" customWidth="1"/>
    <col min="7" max="7" width="17.85546875" style="92" customWidth="1"/>
    <col min="8" max="8" width="15.28515625" style="92" customWidth="1"/>
    <col min="9" max="16384" width="11.42578125" style="8"/>
  </cols>
  <sheetData>
    <row r="1" spans="1:26" ht="20.25" customHeight="1" x14ac:dyDescent="0.3">
      <c r="A1" s="428">
        <v>1</v>
      </c>
      <c r="B1" s="90" t="s">
        <v>393</v>
      </c>
      <c r="C1" s="91"/>
    </row>
    <row r="2" spans="1:26" ht="20.25" customHeight="1" x14ac:dyDescent="0.3">
      <c r="A2" s="428">
        <v>2</v>
      </c>
      <c r="B2" s="90" t="s">
        <v>118</v>
      </c>
      <c r="C2" s="93"/>
    </row>
    <row r="3" spans="1:26" ht="18.75" x14ac:dyDescent="0.3">
      <c r="A3" s="428">
        <v>3</v>
      </c>
      <c r="B3" s="439" t="s">
        <v>786</v>
      </c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</row>
    <row r="4" spans="1:26" ht="6" customHeight="1" x14ac:dyDescent="0.3">
      <c r="A4" s="428">
        <v>4</v>
      </c>
      <c r="B4" s="90"/>
    </row>
    <row r="5" spans="1:26" s="62" customFormat="1" ht="15.75" thickBot="1" x14ac:dyDescent="0.3">
      <c r="A5" s="428">
        <v>5</v>
      </c>
      <c r="B5" s="95" t="s">
        <v>407</v>
      </c>
      <c r="C5" s="64" t="s">
        <v>776</v>
      </c>
      <c r="D5" s="64"/>
      <c r="E5" s="64"/>
      <c r="F5" s="64"/>
      <c r="G5" s="64"/>
      <c r="H5" s="64"/>
    </row>
    <row r="6" spans="1:26" ht="30.75" customHeight="1" thickTop="1" x14ac:dyDescent="0.25">
      <c r="A6" s="428">
        <v>6</v>
      </c>
      <c r="B6" s="571" t="s">
        <v>49</v>
      </c>
      <c r="C6" s="571"/>
      <c r="D6" s="573" t="s">
        <v>139</v>
      </c>
      <c r="E6" s="575" t="s">
        <v>140</v>
      </c>
      <c r="F6" s="575" t="s">
        <v>141</v>
      </c>
      <c r="G6" s="575" t="s">
        <v>777</v>
      </c>
      <c r="H6" s="577" t="s">
        <v>778</v>
      </c>
    </row>
    <row r="7" spans="1:26" ht="30.75" customHeight="1" thickBot="1" x14ac:dyDescent="0.3">
      <c r="A7" s="428">
        <v>7</v>
      </c>
      <c r="B7" s="572"/>
      <c r="C7" s="572"/>
      <c r="D7" s="574"/>
      <c r="E7" s="576"/>
      <c r="F7" s="576"/>
      <c r="G7" s="576"/>
      <c r="H7" s="578"/>
    </row>
    <row r="8" spans="1:26" ht="24" customHeight="1" thickTop="1" thickBot="1" x14ac:dyDescent="0.3">
      <c r="A8" s="428">
        <v>8</v>
      </c>
      <c r="B8" s="96" t="s">
        <v>671</v>
      </c>
      <c r="C8" s="97" t="s">
        <v>0</v>
      </c>
      <c r="D8" s="98">
        <f>SUM(D9:D29)</f>
        <v>0</v>
      </c>
      <c r="E8" s="99">
        <f t="shared" ref="E8:H8" si="0">SUM(E9:E29)</f>
        <v>0</v>
      </c>
      <c r="F8" s="99">
        <f t="shared" si="0"/>
        <v>0</v>
      </c>
      <c r="G8" s="99">
        <f t="shared" si="0"/>
        <v>0</v>
      </c>
      <c r="H8" s="100">
        <f t="shared" si="0"/>
        <v>0</v>
      </c>
    </row>
    <row r="9" spans="1:26" ht="24" customHeight="1" x14ac:dyDescent="0.25">
      <c r="A9" s="428">
        <v>9</v>
      </c>
      <c r="B9" s="101" t="s">
        <v>43</v>
      </c>
      <c r="C9" s="332" t="s">
        <v>51</v>
      </c>
      <c r="D9" s="363"/>
      <c r="E9" s="364"/>
      <c r="F9" s="364"/>
      <c r="G9" s="364"/>
      <c r="H9" s="365"/>
    </row>
    <row r="10" spans="1:26" ht="24" customHeight="1" x14ac:dyDescent="0.25">
      <c r="A10" s="428">
        <v>10</v>
      </c>
      <c r="B10" s="102" t="s">
        <v>44</v>
      </c>
      <c r="C10" s="332" t="s">
        <v>142</v>
      </c>
      <c r="D10" s="355"/>
      <c r="E10" s="356"/>
      <c r="F10" s="356"/>
      <c r="G10" s="356"/>
      <c r="H10" s="357"/>
    </row>
    <row r="11" spans="1:26" ht="24" customHeight="1" x14ac:dyDescent="0.25">
      <c r="A11" s="428">
        <v>11</v>
      </c>
      <c r="B11" s="102" t="s">
        <v>45</v>
      </c>
      <c r="C11" s="332" t="s">
        <v>50</v>
      </c>
      <c r="D11" s="355"/>
      <c r="E11" s="356"/>
      <c r="F11" s="356"/>
      <c r="G11" s="356"/>
      <c r="H11" s="357"/>
    </row>
    <row r="12" spans="1:26" ht="24" customHeight="1" x14ac:dyDescent="0.25">
      <c r="A12" s="428">
        <v>12</v>
      </c>
      <c r="B12" s="102" t="s">
        <v>48</v>
      </c>
      <c r="C12" s="332" t="s">
        <v>52</v>
      </c>
      <c r="D12" s="363"/>
      <c r="E12" s="364"/>
      <c r="F12" s="364"/>
      <c r="G12" s="364"/>
      <c r="H12" s="365"/>
    </row>
    <row r="13" spans="1:26" ht="24" customHeight="1" x14ac:dyDescent="0.25">
      <c r="A13" s="428">
        <v>13</v>
      </c>
      <c r="B13" s="102" t="s">
        <v>69</v>
      </c>
      <c r="C13" s="332" t="s">
        <v>107</v>
      </c>
      <c r="D13" s="363"/>
      <c r="E13" s="364"/>
      <c r="F13" s="364"/>
      <c r="G13" s="364"/>
      <c r="H13" s="365"/>
    </row>
    <row r="14" spans="1:26" ht="24" customHeight="1" x14ac:dyDescent="0.25">
      <c r="A14" s="428">
        <v>14</v>
      </c>
      <c r="B14" s="102" t="s">
        <v>71</v>
      </c>
      <c r="C14" s="332" t="s">
        <v>110</v>
      </c>
      <c r="D14" s="363"/>
      <c r="E14" s="364"/>
      <c r="F14" s="364"/>
      <c r="G14" s="364"/>
      <c r="H14" s="365"/>
    </row>
    <row r="15" spans="1:26" ht="24" customHeight="1" x14ac:dyDescent="0.25">
      <c r="A15" s="428">
        <v>15</v>
      </c>
      <c r="B15" s="102" t="s">
        <v>72</v>
      </c>
      <c r="C15" s="332" t="s">
        <v>111</v>
      </c>
      <c r="D15" s="363"/>
      <c r="E15" s="364"/>
      <c r="F15" s="364"/>
      <c r="G15" s="364"/>
      <c r="H15" s="365"/>
    </row>
    <row r="16" spans="1:26" ht="24" customHeight="1" x14ac:dyDescent="0.25">
      <c r="A16" s="428">
        <v>16</v>
      </c>
      <c r="B16" s="102" t="s">
        <v>126</v>
      </c>
      <c r="C16" s="332" t="s">
        <v>112</v>
      </c>
      <c r="D16" s="363"/>
      <c r="E16" s="364"/>
      <c r="F16" s="364"/>
      <c r="G16" s="364"/>
      <c r="H16" s="365"/>
    </row>
    <row r="17" spans="1:8" ht="24" customHeight="1" x14ac:dyDescent="0.25">
      <c r="A17" s="428">
        <v>17</v>
      </c>
      <c r="B17" s="102" t="s">
        <v>128</v>
      </c>
      <c r="C17" s="332" t="s">
        <v>113</v>
      </c>
      <c r="D17" s="363"/>
      <c r="E17" s="364"/>
      <c r="F17" s="364"/>
      <c r="G17" s="364"/>
      <c r="H17" s="365"/>
    </row>
    <row r="18" spans="1:8" ht="24" customHeight="1" x14ac:dyDescent="0.25">
      <c r="A18" s="428">
        <v>18</v>
      </c>
      <c r="B18" s="102" t="s">
        <v>130</v>
      </c>
      <c r="C18" s="332" t="s">
        <v>143</v>
      </c>
      <c r="D18" s="363"/>
      <c r="E18" s="364"/>
      <c r="F18" s="364"/>
      <c r="G18" s="364"/>
      <c r="H18" s="365"/>
    </row>
    <row r="19" spans="1:8" ht="24" customHeight="1" x14ac:dyDescent="0.25">
      <c r="A19" s="428">
        <v>19</v>
      </c>
      <c r="B19" s="102" t="s">
        <v>131</v>
      </c>
      <c r="C19" s="332" t="s">
        <v>648</v>
      </c>
      <c r="D19" s="363"/>
      <c r="E19" s="566"/>
      <c r="F19" s="567"/>
      <c r="G19" s="567"/>
      <c r="H19" s="567"/>
    </row>
    <row r="20" spans="1:8" ht="24" customHeight="1" x14ac:dyDescent="0.25">
      <c r="A20" s="428">
        <v>20</v>
      </c>
      <c r="B20" s="102" t="s">
        <v>132</v>
      </c>
      <c r="C20" s="332" t="s">
        <v>390</v>
      </c>
      <c r="D20" s="363"/>
      <c r="E20" s="568"/>
      <c r="F20" s="569"/>
      <c r="G20" s="569"/>
      <c r="H20" s="569"/>
    </row>
    <row r="21" spans="1:8" ht="24" customHeight="1" x14ac:dyDescent="0.25">
      <c r="A21" s="428">
        <v>21</v>
      </c>
      <c r="B21" s="102" t="s">
        <v>134</v>
      </c>
      <c r="C21" s="332" t="s">
        <v>672</v>
      </c>
      <c r="D21" s="363"/>
      <c r="E21" s="364"/>
      <c r="F21" s="364"/>
      <c r="G21" s="364"/>
      <c r="H21" s="365"/>
    </row>
    <row r="22" spans="1:8" ht="25.9" customHeight="1" x14ac:dyDescent="0.25">
      <c r="A22" s="428">
        <v>22</v>
      </c>
      <c r="B22" s="102" t="s">
        <v>137</v>
      </c>
      <c r="C22" s="332" t="s">
        <v>379</v>
      </c>
      <c r="D22" s="363"/>
      <c r="E22" s="364"/>
      <c r="F22" s="364"/>
      <c r="G22" s="364"/>
      <c r="H22" s="365"/>
    </row>
    <row r="23" spans="1:8" ht="24" customHeight="1" x14ac:dyDescent="0.25">
      <c r="A23" s="428">
        <v>23</v>
      </c>
      <c r="B23" s="102" t="s">
        <v>138</v>
      </c>
      <c r="C23" s="332" t="s">
        <v>53</v>
      </c>
      <c r="D23" s="363"/>
      <c r="E23" s="364"/>
      <c r="F23" s="364"/>
      <c r="G23" s="364"/>
      <c r="H23" s="365"/>
    </row>
    <row r="24" spans="1:8" ht="24" customHeight="1" x14ac:dyDescent="0.25">
      <c r="A24" s="428">
        <v>24</v>
      </c>
      <c r="B24" s="102" t="s">
        <v>153</v>
      </c>
      <c r="C24" s="332" t="s">
        <v>54</v>
      </c>
      <c r="D24" s="363"/>
      <c r="E24" s="364"/>
      <c r="F24" s="364"/>
      <c r="G24" s="364"/>
      <c r="H24" s="365"/>
    </row>
    <row r="25" spans="1:8" ht="24" customHeight="1" x14ac:dyDescent="0.25">
      <c r="A25" s="428">
        <v>25</v>
      </c>
      <c r="B25" s="102" t="s">
        <v>389</v>
      </c>
      <c r="C25" s="332" t="s">
        <v>144</v>
      </c>
      <c r="D25" s="363"/>
      <c r="E25" s="364"/>
      <c r="F25" s="364"/>
      <c r="G25" s="364"/>
      <c r="H25" s="365"/>
    </row>
    <row r="26" spans="1:8" ht="24" customHeight="1" x14ac:dyDescent="0.25">
      <c r="A26" s="428">
        <v>26</v>
      </c>
      <c r="B26" s="102" t="s">
        <v>407</v>
      </c>
      <c r="C26" s="332" t="s">
        <v>145</v>
      </c>
      <c r="D26" s="363"/>
      <c r="E26" s="364"/>
      <c r="F26" s="364"/>
      <c r="G26" s="364"/>
      <c r="H26" s="365"/>
    </row>
    <row r="27" spans="1:8" ht="24" customHeight="1" x14ac:dyDescent="0.25">
      <c r="A27" s="428">
        <v>27</v>
      </c>
      <c r="B27" s="102" t="s">
        <v>673</v>
      </c>
      <c r="C27" s="332" t="s">
        <v>146</v>
      </c>
      <c r="D27" s="363"/>
      <c r="E27" s="364"/>
      <c r="F27" s="364"/>
      <c r="G27" s="364"/>
      <c r="H27" s="365"/>
    </row>
    <row r="28" spans="1:8" ht="24" customHeight="1" x14ac:dyDescent="0.25">
      <c r="A28" s="428">
        <v>28</v>
      </c>
      <c r="B28" s="102" t="s">
        <v>674</v>
      </c>
      <c r="C28" s="332" t="s">
        <v>675</v>
      </c>
      <c r="D28" s="355"/>
      <c r="E28" s="356"/>
      <c r="F28" s="356"/>
      <c r="G28" s="356"/>
      <c r="H28" s="357"/>
    </row>
    <row r="29" spans="1:8" ht="24" customHeight="1" x14ac:dyDescent="0.25">
      <c r="A29" s="428">
        <v>29</v>
      </c>
      <c r="B29" s="333" t="s">
        <v>676</v>
      </c>
      <c r="C29" s="334" t="s">
        <v>779</v>
      </c>
      <c r="D29" s="103">
        <f>SUM(D30:D32)</f>
        <v>0</v>
      </c>
      <c r="E29" s="104">
        <f>SUM(E30:E32)</f>
        <v>0</v>
      </c>
      <c r="F29" s="104">
        <f>SUM(F30:F32)</f>
        <v>0</v>
      </c>
      <c r="G29" s="104">
        <f>SUM(G30:G32)</f>
        <v>0</v>
      </c>
      <c r="H29" s="105">
        <f>SUM(H30:H32)</f>
        <v>0</v>
      </c>
    </row>
    <row r="30" spans="1:8" ht="24" customHeight="1" x14ac:dyDescent="0.25">
      <c r="A30" s="428">
        <v>30</v>
      </c>
      <c r="B30" s="106" t="s">
        <v>150</v>
      </c>
      <c r="C30" s="354"/>
      <c r="D30" s="355"/>
      <c r="E30" s="356"/>
      <c r="F30" s="356"/>
      <c r="G30" s="356"/>
      <c r="H30" s="357"/>
    </row>
    <row r="31" spans="1:8" ht="24" customHeight="1" x14ac:dyDescent="0.25">
      <c r="A31" s="428">
        <v>31</v>
      </c>
      <c r="B31" s="106" t="s">
        <v>151</v>
      </c>
      <c r="C31" s="358"/>
      <c r="D31" s="355"/>
      <c r="E31" s="356"/>
      <c r="F31" s="356"/>
      <c r="G31" s="356"/>
      <c r="H31" s="357"/>
    </row>
    <row r="32" spans="1:8" ht="24" customHeight="1" thickBot="1" x14ac:dyDescent="0.3">
      <c r="A32" s="428">
        <v>32</v>
      </c>
      <c r="B32" s="107" t="s">
        <v>152</v>
      </c>
      <c r="C32" s="359"/>
      <c r="D32" s="360"/>
      <c r="E32" s="361"/>
      <c r="F32" s="361"/>
      <c r="G32" s="361"/>
      <c r="H32" s="362"/>
    </row>
    <row r="33" spans="1:8" ht="15.75" thickTop="1" x14ac:dyDescent="0.25">
      <c r="A33" s="428">
        <v>33</v>
      </c>
      <c r="B33" s="108" t="s">
        <v>55</v>
      </c>
      <c r="C33" s="108"/>
      <c r="D33" s="109"/>
      <c r="E33" s="109"/>
      <c r="F33" s="109"/>
      <c r="G33" s="109"/>
      <c r="H33" s="109"/>
    </row>
    <row r="34" spans="1:8" ht="15.75" x14ac:dyDescent="0.25">
      <c r="A34" s="428">
        <v>34</v>
      </c>
      <c r="B34" s="570" t="s">
        <v>56</v>
      </c>
      <c r="C34" s="570"/>
      <c r="D34" s="570"/>
      <c r="E34" s="570"/>
      <c r="F34" s="570"/>
      <c r="G34" s="570"/>
      <c r="H34" s="570"/>
    </row>
    <row r="35" spans="1:8" x14ac:dyDescent="0.25">
      <c r="A35" s="428">
        <v>35</v>
      </c>
    </row>
    <row r="36" spans="1:8" x14ac:dyDescent="0.25">
      <c r="A36" s="428">
        <v>36</v>
      </c>
      <c r="B36" s="110"/>
      <c r="C36" s="110"/>
      <c r="D36" s="110"/>
      <c r="E36" s="110"/>
      <c r="F36" s="110"/>
      <c r="G36" s="110"/>
      <c r="H36" s="110"/>
    </row>
    <row r="37" spans="1:8" x14ac:dyDescent="0.25">
      <c r="A37" s="428">
        <v>37</v>
      </c>
      <c r="B37" s="110" t="s">
        <v>58</v>
      </c>
      <c r="C37" s="110"/>
      <c r="D37" s="110"/>
      <c r="E37" s="110"/>
      <c r="F37" s="110"/>
      <c r="G37" s="110"/>
      <c r="H37" s="110"/>
    </row>
    <row r="38" spans="1:8" ht="21.75" customHeight="1" x14ac:dyDescent="0.25">
      <c r="A38" s="428">
        <v>38</v>
      </c>
      <c r="B38" s="536"/>
      <c r="C38" s="537"/>
      <c r="D38" s="537"/>
      <c r="E38" s="537"/>
      <c r="F38" s="537"/>
      <c r="G38" s="537"/>
      <c r="H38" s="538"/>
    </row>
    <row r="39" spans="1:8" ht="21.75" customHeight="1" x14ac:dyDescent="0.25">
      <c r="B39" s="539"/>
      <c r="C39" s="540"/>
      <c r="D39" s="540"/>
      <c r="E39" s="540"/>
      <c r="F39" s="540"/>
      <c r="G39" s="540"/>
      <c r="H39" s="541"/>
    </row>
    <row r="40" spans="1:8" ht="21.75" customHeight="1" x14ac:dyDescent="0.25">
      <c r="B40" s="539"/>
      <c r="C40" s="540"/>
      <c r="D40" s="540"/>
      <c r="E40" s="540"/>
      <c r="F40" s="540"/>
      <c r="G40" s="540"/>
      <c r="H40" s="541"/>
    </row>
    <row r="41" spans="1:8" ht="21.75" customHeight="1" x14ac:dyDescent="0.25">
      <c r="B41" s="542"/>
      <c r="C41" s="543"/>
      <c r="D41" s="543"/>
      <c r="E41" s="543"/>
      <c r="F41" s="543"/>
      <c r="G41" s="543"/>
      <c r="H41" s="544"/>
    </row>
  </sheetData>
  <sheetProtection algorithmName="SHA-512" hashValue="enl8/q5SvaBoXcDdH+rgaAQeLW3sUJDkOZs7U8hkuAbfOoPOhqFnf4a9Ww2nS2t2d/7fKhP/IfdjrhkKxTB5Iw==" saltValue="s8dQ0bYoRCmg+P+miWhJzQ==" spinCount="100000" sheet="1" objects="1" scenarios="1"/>
  <mergeCells count="9">
    <mergeCell ref="E19:H20"/>
    <mergeCell ref="B34:H34"/>
    <mergeCell ref="B38:H41"/>
    <mergeCell ref="B6:C7"/>
    <mergeCell ref="D6:D7"/>
    <mergeCell ref="E6:E7"/>
    <mergeCell ref="F6:F7"/>
    <mergeCell ref="G6:G7"/>
    <mergeCell ref="H6:H7"/>
  </mergeCells>
  <conditionalFormatting sqref="D8:H8">
    <cfRule type="cellIs" dxfId="23" priority="1" operator="equal">
      <formula>0</formula>
    </cfRule>
  </conditionalFormatting>
  <conditionalFormatting sqref="D29:H29">
    <cfRule type="cellIs" dxfId="22" priority="2" operator="equal">
      <formula>0</formula>
    </cfRule>
  </conditionalFormatting>
  <printOptions horizontalCentered="1"/>
  <pageMargins left="0.39370078740157483" right="0.39370078740157483" top="0.59055118110236227" bottom="0.43307086614173229" header="0.31496062992125984" footer="0.19685039370078741"/>
  <pageSetup scale="61" orientation="landscape" r:id="rId1"/>
  <headerFooter>
    <oddHeader>&amp;L&amp;G</oddHeader>
    <oddFooter>&amp;R&amp;"Carlito,Negrita"Telesecundaria&amp;"Carlito,Normal", 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pageSetUpPr fitToPage="1"/>
  </sheetPr>
  <dimension ref="A1:Z20"/>
  <sheetViews>
    <sheetView showGridLines="0" zoomScale="95" zoomScaleNormal="95" workbookViewId="0"/>
  </sheetViews>
  <sheetFormatPr baseColWidth="10" defaultRowHeight="15" x14ac:dyDescent="0.25"/>
  <cols>
    <col min="1" max="1" width="7.42578125" style="59" customWidth="1"/>
    <col min="2" max="2" width="31.7109375" style="62" customWidth="1"/>
    <col min="3" max="20" width="7" style="62" customWidth="1"/>
    <col min="21" max="256" width="11.42578125" style="62"/>
    <col min="257" max="257" width="32.28515625" style="62" customWidth="1"/>
    <col min="258" max="269" width="8.5703125" style="62" customWidth="1"/>
    <col min="270" max="512" width="11.42578125" style="62"/>
    <col min="513" max="513" width="32.28515625" style="62" customWidth="1"/>
    <col min="514" max="525" width="8.5703125" style="62" customWidth="1"/>
    <col min="526" max="768" width="11.42578125" style="62"/>
    <col min="769" max="769" width="32.28515625" style="62" customWidth="1"/>
    <col min="770" max="781" width="8.5703125" style="62" customWidth="1"/>
    <col min="782" max="1024" width="11.42578125" style="62"/>
    <col min="1025" max="1025" width="32.28515625" style="62" customWidth="1"/>
    <col min="1026" max="1037" width="8.5703125" style="62" customWidth="1"/>
    <col min="1038" max="1280" width="11.42578125" style="62"/>
    <col min="1281" max="1281" width="32.28515625" style="62" customWidth="1"/>
    <col min="1282" max="1293" width="8.5703125" style="62" customWidth="1"/>
    <col min="1294" max="1536" width="11.42578125" style="62"/>
    <col min="1537" max="1537" width="32.28515625" style="62" customWidth="1"/>
    <col min="1538" max="1549" width="8.5703125" style="62" customWidth="1"/>
    <col min="1550" max="1792" width="11.42578125" style="62"/>
    <col min="1793" max="1793" width="32.28515625" style="62" customWidth="1"/>
    <col min="1794" max="1805" width="8.5703125" style="62" customWidth="1"/>
    <col min="1806" max="2048" width="11.42578125" style="62"/>
    <col min="2049" max="2049" width="32.28515625" style="62" customWidth="1"/>
    <col min="2050" max="2061" width="8.5703125" style="62" customWidth="1"/>
    <col min="2062" max="2304" width="11.42578125" style="62"/>
    <col min="2305" max="2305" width="32.28515625" style="62" customWidth="1"/>
    <col min="2306" max="2317" width="8.5703125" style="62" customWidth="1"/>
    <col min="2318" max="2560" width="11.42578125" style="62"/>
    <col min="2561" max="2561" width="32.28515625" style="62" customWidth="1"/>
    <col min="2562" max="2573" width="8.5703125" style="62" customWidth="1"/>
    <col min="2574" max="2816" width="11.42578125" style="62"/>
    <col min="2817" max="2817" width="32.28515625" style="62" customWidth="1"/>
    <col min="2818" max="2829" width="8.5703125" style="62" customWidth="1"/>
    <col min="2830" max="3072" width="11.42578125" style="62"/>
    <col min="3073" max="3073" width="32.28515625" style="62" customWidth="1"/>
    <col min="3074" max="3085" width="8.5703125" style="62" customWidth="1"/>
    <col min="3086" max="3328" width="11.42578125" style="62"/>
    <col min="3329" max="3329" width="32.28515625" style="62" customWidth="1"/>
    <col min="3330" max="3341" width="8.5703125" style="62" customWidth="1"/>
    <col min="3342" max="3584" width="11.42578125" style="62"/>
    <col min="3585" max="3585" width="32.28515625" style="62" customWidth="1"/>
    <col min="3586" max="3597" width="8.5703125" style="62" customWidth="1"/>
    <col min="3598" max="3840" width="11.42578125" style="62"/>
    <col min="3841" max="3841" width="32.28515625" style="62" customWidth="1"/>
    <col min="3842" max="3853" width="8.5703125" style="62" customWidth="1"/>
    <col min="3854" max="4096" width="11.42578125" style="62"/>
    <col min="4097" max="4097" width="32.28515625" style="62" customWidth="1"/>
    <col min="4098" max="4109" width="8.5703125" style="62" customWidth="1"/>
    <col min="4110" max="4352" width="11.42578125" style="62"/>
    <col min="4353" max="4353" width="32.28515625" style="62" customWidth="1"/>
    <col min="4354" max="4365" width="8.5703125" style="62" customWidth="1"/>
    <col min="4366" max="4608" width="11.42578125" style="62"/>
    <col min="4609" max="4609" width="32.28515625" style="62" customWidth="1"/>
    <col min="4610" max="4621" width="8.5703125" style="62" customWidth="1"/>
    <col min="4622" max="4864" width="11.42578125" style="62"/>
    <col min="4865" max="4865" width="32.28515625" style="62" customWidth="1"/>
    <col min="4866" max="4877" width="8.5703125" style="62" customWidth="1"/>
    <col min="4878" max="5120" width="11.42578125" style="62"/>
    <col min="5121" max="5121" width="32.28515625" style="62" customWidth="1"/>
    <col min="5122" max="5133" width="8.5703125" style="62" customWidth="1"/>
    <col min="5134" max="5376" width="11.42578125" style="62"/>
    <col min="5377" max="5377" width="32.28515625" style="62" customWidth="1"/>
    <col min="5378" max="5389" width="8.5703125" style="62" customWidth="1"/>
    <col min="5390" max="5632" width="11.42578125" style="62"/>
    <col min="5633" max="5633" width="32.28515625" style="62" customWidth="1"/>
    <col min="5634" max="5645" width="8.5703125" style="62" customWidth="1"/>
    <col min="5646" max="5888" width="11.42578125" style="62"/>
    <col min="5889" max="5889" width="32.28515625" style="62" customWidth="1"/>
    <col min="5890" max="5901" width="8.5703125" style="62" customWidth="1"/>
    <col min="5902" max="6144" width="11.42578125" style="62"/>
    <col min="6145" max="6145" width="32.28515625" style="62" customWidth="1"/>
    <col min="6146" max="6157" width="8.5703125" style="62" customWidth="1"/>
    <col min="6158" max="6400" width="11.42578125" style="62"/>
    <col min="6401" max="6401" width="32.28515625" style="62" customWidth="1"/>
    <col min="6402" max="6413" width="8.5703125" style="62" customWidth="1"/>
    <col min="6414" max="6656" width="11.42578125" style="62"/>
    <col min="6657" max="6657" width="32.28515625" style="62" customWidth="1"/>
    <col min="6658" max="6669" width="8.5703125" style="62" customWidth="1"/>
    <col min="6670" max="6912" width="11.42578125" style="62"/>
    <col min="6913" max="6913" width="32.28515625" style="62" customWidth="1"/>
    <col min="6914" max="6925" width="8.5703125" style="62" customWidth="1"/>
    <col min="6926" max="7168" width="11.42578125" style="62"/>
    <col min="7169" max="7169" width="32.28515625" style="62" customWidth="1"/>
    <col min="7170" max="7181" width="8.5703125" style="62" customWidth="1"/>
    <col min="7182" max="7424" width="11.42578125" style="62"/>
    <col min="7425" max="7425" width="32.28515625" style="62" customWidth="1"/>
    <col min="7426" max="7437" width="8.5703125" style="62" customWidth="1"/>
    <col min="7438" max="7680" width="11.42578125" style="62"/>
    <col min="7681" max="7681" width="32.28515625" style="62" customWidth="1"/>
    <col min="7682" max="7693" width="8.5703125" style="62" customWidth="1"/>
    <col min="7694" max="7936" width="11.42578125" style="62"/>
    <col min="7937" max="7937" width="32.28515625" style="62" customWidth="1"/>
    <col min="7938" max="7949" width="8.5703125" style="62" customWidth="1"/>
    <col min="7950" max="8192" width="11.42578125" style="62"/>
    <col min="8193" max="8193" width="32.28515625" style="62" customWidth="1"/>
    <col min="8194" max="8205" width="8.5703125" style="62" customWidth="1"/>
    <col min="8206" max="8448" width="11.42578125" style="62"/>
    <col min="8449" max="8449" width="32.28515625" style="62" customWidth="1"/>
    <col min="8450" max="8461" width="8.5703125" style="62" customWidth="1"/>
    <col min="8462" max="8704" width="11.42578125" style="62"/>
    <col min="8705" max="8705" width="32.28515625" style="62" customWidth="1"/>
    <col min="8706" max="8717" width="8.5703125" style="62" customWidth="1"/>
    <col min="8718" max="8960" width="11.42578125" style="62"/>
    <col min="8961" max="8961" width="32.28515625" style="62" customWidth="1"/>
    <col min="8962" max="8973" width="8.5703125" style="62" customWidth="1"/>
    <col min="8974" max="9216" width="11.42578125" style="62"/>
    <col min="9217" max="9217" width="32.28515625" style="62" customWidth="1"/>
    <col min="9218" max="9229" width="8.5703125" style="62" customWidth="1"/>
    <col min="9230" max="9472" width="11.42578125" style="62"/>
    <col min="9473" max="9473" width="32.28515625" style="62" customWidth="1"/>
    <col min="9474" max="9485" width="8.5703125" style="62" customWidth="1"/>
    <col min="9486" max="9728" width="11.42578125" style="62"/>
    <col min="9729" max="9729" width="32.28515625" style="62" customWidth="1"/>
    <col min="9730" max="9741" width="8.5703125" style="62" customWidth="1"/>
    <col min="9742" max="9984" width="11.42578125" style="62"/>
    <col min="9985" max="9985" width="32.28515625" style="62" customWidth="1"/>
    <col min="9986" max="9997" width="8.5703125" style="62" customWidth="1"/>
    <col min="9998" max="10240" width="11.42578125" style="62"/>
    <col min="10241" max="10241" width="32.28515625" style="62" customWidth="1"/>
    <col min="10242" max="10253" width="8.5703125" style="62" customWidth="1"/>
    <col min="10254" max="10496" width="11.42578125" style="62"/>
    <col min="10497" max="10497" width="32.28515625" style="62" customWidth="1"/>
    <col min="10498" max="10509" width="8.5703125" style="62" customWidth="1"/>
    <col min="10510" max="10752" width="11.42578125" style="62"/>
    <col min="10753" max="10753" width="32.28515625" style="62" customWidth="1"/>
    <col min="10754" max="10765" width="8.5703125" style="62" customWidth="1"/>
    <col min="10766" max="11008" width="11.42578125" style="62"/>
    <col min="11009" max="11009" width="32.28515625" style="62" customWidth="1"/>
    <col min="11010" max="11021" width="8.5703125" style="62" customWidth="1"/>
    <col min="11022" max="11264" width="11.42578125" style="62"/>
    <col min="11265" max="11265" width="32.28515625" style="62" customWidth="1"/>
    <col min="11266" max="11277" width="8.5703125" style="62" customWidth="1"/>
    <col min="11278" max="11520" width="11.42578125" style="62"/>
    <col min="11521" max="11521" width="32.28515625" style="62" customWidth="1"/>
    <col min="11522" max="11533" width="8.5703125" style="62" customWidth="1"/>
    <col min="11534" max="11776" width="11.42578125" style="62"/>
    <col min="11777" max="11777" width="32.28515625" style="62" customWidth="1"/>
    <col min="11778" max="11789" width="8.5703125" style="62" customWidth="1"/>
    <col min="11790" max="12032" width="11.42578125" style="62"/>
    <col min="12033" max="12033" width="32.28515625" style="62" customWidth="1"/>
    <col min="12034" max="12045" width="8.5703125" style="62" customWidth="1"/>
    <col min="12046" max="12288" width="11.42578125" style="62"/>
    <col min="12289" max="12289" width="32.28515625" style="62" customWidth="1"/>
    <col min="12290" max="12301" width="8.5703125" style="62" customWidth="1"/>
    <col min="12302" max="12544" width="11.42578125" style="62"/>
    <col min="12545" max="12545" width="32.28515625" style="62" customWidth="1"/>
    <col min="12546" max="12557" width="8.5703125" style="62" customWidth="1"/>
    <col min="12558" max="12800" width="11.42578125" style="62"/>
    <col min="12801" max="12801" width="32.28515625" style="62" customWidth="1"/>
    <col min="12802" max="12813" width="8.5703125" style="62" customWidth="1"/>
    <col min="12814" max="13056" width="11.42578125" style="62"/>
    <col min="13057" max="13057" width="32.28515625" style="62" customWidth="1"/>
    <col min="13058" max="13069" width="8.5703125" style="62" customWidth="1"/>
    <col min="13070" max="13312" width="11.42578125" style="62"/>
    <col min="13313" max="13313" width="32.28515625" style="62" customWidth="1"/>
    <col min="13314" max="13325" width="8.5703125" style="62" customWidth="1"/>
    <col min="13326" max="13568" width="11.42578125" style="62"/>
    <col min="13569" max="13569" width="32.28515625" style="62" customWidth="1"/>
    <col min="13570" max="13581" width="8.5703125" style="62" customWidth="1"/>
    <col min="13582" max="13824" width="11.42578125" style="62"/>
    <col min="13825" max="13825" width="32.28515625" style="62" customWidth="1"/>
    <col min="13826" max="13837" width="8.5703125" style="62" customWidth="1"/>
    <col min="13838" max="14080" width="11.42578125" style="62"/>
    <col min="14081" max="14081" width="32.28515625" style="62" customWidth="1"/>
    <col min="14082" max="14093" width="8.5703125" style="62" customWidth="1"/>
    <col min="14094" max="14336" width="11.42578125" style="62"/>
    <col min="14337" max="14337" width="32.28515625" style="62" customWidth="1"/>
    <col min="14338" max="14349" width="8.5703125" style="62" customWidth="1"/>
    <col min="14350" max="14592" width="11.42578125" style="62"/>
    <col min="14593" max="14593" width="32.28515625" style="62" customWidth="1"/>
    <col min="14594" max="14605" width="8.5703125" style="62" customWidth="1"/>
    <col min="14606" max="14848" width="11.42578125" style="62"/>
    <col min="14849" max="14849" width="32.28515625" style="62" customWidth="1"/>
    <col min="14850" max="14861" width="8.5703125" style="62" customWidth="1"/>
    <col min="14862" max="15104" width="11.42578125" style="62"/>
    <col min="15105" max="15105" width="32.28515625" style="62" customWidth="1"/>
    <col min="15106" max="15117" width="8.5703125" style="62" customWidth="1"/>
    <col min="15118" max="15360" width="11.42578125" style="62"/>
    <col min="15361" max="15361" width="32.28515625" style="62" customWidth="1"/>
    <col min="15362" max="15373" width="8.5703125" style="62" customWidth="1"/>
    <col min="15374" max="15616" width="11.42578125" style="62"/>
    <col min="15617" max="15617" width="32.28515625" style="62" customWidth="1"/>
    <col min="15618" max="15629" width="8.5703125" style="62" customWidth="1"/>
    <col min="15630" max="15872" width="11.42578125" style="62"/>
    <col min="15873" max="15873" width="32.28515625" style="62" customWidth="1"/>
    <col min="15874" max="15885" width="8.5703125" style="62" customWidth="1"/>
    <col min="15886" max="16128" width="11.42578125" style="62"/>
    <col min="16129" max="16129" width="32.28515625" style="62" customWidth="1"/>
    <col min="16130" max="16141" width="8.5703125" style="62" customWidth="1"/>
    <col min="16142" max="16377" width="11.42578125" style="62"/>
    <col min="16378" max="16384" width="11.42578125" style="62" customWidth="1"/>
  </cols>
  <sheetData>
    <row r="1" spans="1:26" ht="18.75" x14ac:dyDescent="0.25">
      <c r="A1" s="428">
        <v>1</v>
      </c>
      <c r="B1" s="28" t="s">
        <v>400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26" ht="21" x14ac:dyDescent="0.25">
      <c r="A2" s="428">
        <v>2</v>
      </c>
      <c r="B2" s="28" t="s">
        <v>774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spans="1:26" s="8" customFormat="1" ht="19.5" thickBot="1" x14ac:dyDescent="0.35">
      <c r="A3" s="428">
        <v>3</v>
      </c>
      <c r="B3" s="427" t="s">
        <v>786</v>
      </c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6"/>
      <c r="V3" s="226"/>
      <c r="W3" s="226"/>
      <c r="X3" s="226"/>
      <c r="Y3" s="226"/>
      <c r="Z3" s="226"/>
    </row>
    <row r="4" spans="1:26" ht="24.75" customHeight="1" thickTop="1" x14ac:dyDescent="0.25">
      <c r="A4" s="428">
        <v>4</v>
      </c>
      <c r="B4" s="579" t="s">
        <v>394</v>
      </c>
      <c r="C4" s="501" t="s">
        <v>0</v>
      </c>
      <c r="D4" s="501"/>
      <c r="E4" s="501"/>
      <c r="F4" s="500" t="s">
        <v>84</v>
      </c>
      <c r="G4" s="501"/>
      <c r="H4" s="502"/>
      <c r="I4" s="500" t="s">
        <v>85</v>
      </c>
      <c r="J4" s="501"/>
      <c r="K4" s="502"/>
      <c r="L4" s="501" t="s">
        <v>86</v>
      </c>
      <c r="M4" s="501"/>
      <c r="N4" s="501"/>
      <c r="O4" s="500" t="s">
        <v>87</v>
      </c>
      <c r="P4" s="501"/>
      <c r="Q4" s="502"/>
      <c r="R4" s="500" t="s">
        <v>88</v>
      </c>
      <c r="S4" s="501"/>
      <c r="T4" s="501"/>
    </row>
    <row r="5" spans="1:26" ht="28.5" customHeight="1" thickBot="1" x14ac:dyDescent="0.25">
      <c r="A5" s="428">
        <v>5</v>
      </c>
      <c r="B5" s="580"/>
      <c r="C5" s="65" t="s">
        <v>0</v>
      </c>
      <c r="D5" s="66" t="s">
        <v>19</v>
      </c>
      <c r="E5" s="65" t="s">
        <v>395</v>
      </c>
      <c r="F5" s="67" t="s">
        <v>0</v>
      </c>
      <c r="G5" s="66" t="s">
        <v>19</v>
      </c>
      <c r="H5" s="68" t="s">
        <v>395</v>
      </c>
      <c r="I5" s="65" t="s">
        <v>0</v>
      </c>
      <c r="J5" s="66" t="s">
        <v>19</v>
      </c>
      <c r="K5" s="65" t="s">
        <v>395</v>
      </c>
      <c r="L5" s="67" t="s">
        <v>0</v>
      </c>
      <c r="M5" s="66" t="s">
        <v>19</v>
      </c>
      <c r="N5" s="68" t="s">
        <v>395</v>
      </c>
      <c r="O5" s="67" t="s">
        <v>0</v>
      </c>
      <c r="P5" s="66" t="s">
        <v>19</v>
      </c>
      <c r="Q5" s="68" t="s">
        <v>395</v>
      </c>
      <c r="R5" s="65" t="s">
        <v>0</v>
      </c>
      <c r="S5" s="66" t="s">
        <v>19</v>
      </c>
      <c r="T5" s="65" t="s">
        <v>395</v>
      </c>
    </row>
    <row r="6" spans="1:26" ht="28.5" customHeight="1" thickTop="1" thickBot="1" x14ac:dyDescent="0.3">
      <c r="A6" s="428">
        <v>6</v>
      </c>
      <c r="B6" s="447" t="s">
        <v>0</v>
      </c>
      <c r="C6" s="69">
        <f>+D6+E6</f>
        <v>0</v>
      </c>
      <c r="D6" s="70">
        <f>SUM(D7:D9)</f>
        <v>0</v>
      </c>
      <c r="E6" s="71">
        <f>SUM(E7:E9)</f>
        <v>0</v>
      </c>
      <c r="F6" s="72">
        <f>+G6+H6</f>
        <v>0</v>
      </c>
      <c r="G6" s="70">
        <f>SUM(G7:G9)</f>
        <v>0</v>
      </c>
      <c r="H6" s="73">
        <f>SUM(H7:H9)</f>
        <v>0</v>
      </c>
      <c r="I6" s="72">
        <f>+J6+K6</f>
        <v>0</v>
      </c>
      <c r="J6" s="70">
        <f>SUM(J7:J9)</f>
        <v>0</v>
      </c>
      <c r="K6" s="73">
        <f>SUM(K7:K9)</f>
        <v>0</v>
      </c>
      <c r="L6" s="72">
        <f>+M6+N6</f>
        <v>0</v>
      </c>
      <c r="M6" s="70">
        <f>SUM(M7:M9)</f>
        <v>0</v>
      </c>
      <c r="N6" s="73">
        <f>SUM(N7:N9)</f>
        <v>0</v>
      </c>
      <c r="O6" s="72">
        <f>+P6+Q6</f>
        <v>0</v>
      </c>
      <c r="P6" s="70">
        <f>SUM(P7:P9)</f>
        <v>0</v>
      </c>
      <c r="Q6" s="73">
        <f>SUM(Q7:Q9)</f>
        <v>0</v>
      </c>
      <c r="R6" s="71">
        <f>+S6+T6</f>
        <v>0</v>
      </c>
      <c r="S6" s="70">
        <f>SUM(S7:S9)</f>
        <v>0</v>
      </c>
      <c r="T6" s="71">
        <f>SUM(T7:T9)</f>
        <v>0</v>
      </c>
    </row>
    <row r="7" spans="1:26" ht="28.5" customHeight="1" x14ac:dyDescent="0.25">
      <c r="A7" s="428">
        <v>7</v>
      </c>
      <c r="B7" s="335" t="s">
        <v>396</v>
      </c>
      <c r="C7" s="74">
        <f>+D7+E7</f>
        <v>0</v>
      </c>
      <c r="D7" s="75">
        <f t="shared" ref="D7:E9" si="0">+G7+J7+M7+P7+S7</f>
        <v>0</v>
      </c>
      <c r="E7" s="76">
        <f t="shared" si="0"/>
        <v>0</v>
      </c>
      <c r="F7" s="77">
        <f>+G7+H7</f>
        <v>0</v>
      </c>
      <c r="G7" s="346"/>
      <c r="H7" s="347"/>
      <c r="I7" s="590"/>
      <c r="J7" s="591"/>
      <c r="K7" s="592"/>
      <c r="L7" s="590"/>
      <c r="M7" s="591"/>
      <c r="N7" s="592"/>
      <c r="O7" s="590"/>
      <c r="P7" s="591"/>
      <c r="Q7" s="592"/>
      <c r="R7" s="590"/>
      <c r="S7" s="591"/>
      <c r="T7" s="591"/>
    </row>
    <row r="8" spans="1:26" ht="28.5" customHeight="1" x14ac:dyDescent="0.25">
      <c r="A8" s="428">
        <v>8</v>
      </c>
      <c r="B8" s="335" t="s">
        <v>397</v>
      </c>
      <c r="C8" s="78">
        <f t="shared" ref="C8:C9" si="1">+D8+E8</f>
        <v>0</v>
      </c>
      <c r="D8" s="79">
        <f t="shared" si="0"/>
        <v>0</v>
      </c>
      <c r="E8" s="80">
        <f t="shared" si="0"/>
        <v>0</v>
      </c>
      <c r="F8" s="81">
        <f t="shared" ref="F8:F9" si="2">+G8+H8</f>
        <v>0</v>
      </c>
      <c r="G8" s="348"/>
      <c r="H8" s="349"/>
      <c r="I8" s="81">
        <f t="shared" ref="I8:I9" si="3">+J8+K8</f>
        <v>0</v>
      </c>
      <c r="J8" s="348"/>
      <c r="K8" s="349"/>
      <c r="L8" s="81">
        <f t="shared" ref="L8:L9" si="4">+M8+N8</f>
        <v>0</v>
      </c>
      <c r="M8" s="348"/>
      <c r="N8" s="349"/>
      <c r="O8" s="81">
        <f t="shared" ref="O8:O9" si="5">+P8+Q8</f>
        <v>0</v>
      </c>
      <c r="P8" s="348"/>
      <c r="Q8" s="349"/>
      <c r="R8" s="81">
        <f t="shared" ref="R8:R9" si="6">+S8+T8</f>
        <v>0</v>
      </c>
      <c r="S8" s="348"/>
      <c r="T8" s="352"/>
    </row>
    <row r="9" spans="1:26" ht="28.5" customHeight="1" thickBot="1" x14ac:dyDescent="0.3">
      <c r="A9" s="428">
        <v>9</v>
      </c>
      <c r="B9" s="336" t="s">
        <v>398</v>
      </c>
      <c r="C9" s="82">
        <f t="shared" si="1"/>
        <v>0</v>
      </c>
      <c r="D9" s="83">
        <f t="shared" si="0"/>
        <v>0</v>
      </c>
      <c r="E9" s="84">
        <f t="shared" si="0"/>
        <v>0</v>
      </c>
      <c r="F9" s="85">
        <f t="shared" si="2"/>
        <v>0</v>
      </c>
      <c r="G9" s="350"/>
      <c r="H9" s="351"/>
      <c r="I9" s="85">
        <f t="shared" si="3"/>
        <v>0</v>
      </c>
      <c r="J9" s="350"/>
      <c r="K9" s="351"/>
      <c r="L9" s="85">
        <f t="shared" si="4"/>
        <v>0</v>
      </c>
      <c r="M9" s="350"/>
      <c r="N9" s="351"/>
      <c r="O9" s="85">
        <f t="shared" si="5"/>
        <v>0</v>
      </c>
      <c r="P9" s="350"/>
      <c r="Q9" s="351"/>
      <c r="R9" s="85">
        <f t="shared" si="6"/>
        <v>0</v>
      </c>
      <c r="S9" s="350"/>
      <c r="T9" s="353"/>
    </row>
    <row r="10" spans="1:26" ht="17.25" customHeight="1" thickTop="1" x14ac:dyDescent="0.25">
      <c r="A10" s="428">
        <v>10</v>
      </c>
      <c r="B10" s="89"/>
      <c r="C10" s="76"/>
      <c r="D10" s="76"/>
      <c r="E10" s="76"/>
      <c r="F10" s="86"/>
      <c r="G10" s="87" t="str">
        <f>IF(G6&gt;'Cuadro 1'!G11,"XX","")</f>
        <v/>
      </c>
      <c r="H10" s="87" t="str">
        <f>IF(H6&gt;'Cuadro 1'!H11,"XX","")</f>
        <v/>
      </c>
      <c r="I10" s="86"/>
      <c r="J10" s="87" t="str">
        <f>IF(J6&gt;'Cuadro 1'!J11,"XX","")</f>
        <v/>
      </c>
      <c r="K10" s="87" t="str">
        <f>IF(K6&gt;'Cuadro 1'!K11,"XX","")</f>
        <v/>
      </c>
      <c r="L10" s="86"/>
      <c r="M10" s="87" t="str">
        <f>IF(M6&gt;'Cuadro 1'!M11,"XX","")</f>
        <v/>
      </c>
      <c r="N10" s="87" t="str">
        <f>IF(N6&gt;'Cuadro 1'!N11,"XX","")</f>
        <v/>
      </c>
      <c r="O10" s="86"/>
      <c r="P10" s="87" t="str">
        <f>IF(P6&gt;'Cuadro 1'!P11,"XX","")</f>
        <v/>
      </c>
      <c r="Q10" s="87" t="str">
        <f>IF(Q6&gt;'Cuadro 1'!Q11,"XX","")</f>
        <v/>
      </c>
      <c r="R10" s="86"/>
      <c r="S10" s="87" t="str">
        <f>IF(S6&gt;'Cuadro 1'!S11,"XX","")</f>
        <v/>
      </c>
      <c r="T10" s="87" t="str">
        <f>IF(T6&gt;'Cuadro 1'!T11,"XX","")</f>
        <v/>
      </c>
    </row>
    <row r="11" spans="1:26" ht="15.75" customHeight="1" x14ac:dyDescent="0.25">
      <c r="A11" s="428">
        <v>11</v>
      </c>
      <c r="B11" s="593" t="s">
        <v>775</v>
      </c>
      <c r="C11" s="593"/>
      <c r="D11" s="593"/>
      <c r="E11" s="593"/>
      <c r="F11" s="594" t="str">
        <f>IF(OR(G10="XX",H10="XX",J10="XX",K10="XX",M10="XX",N10="XX",P10="XX",Q10="XX",S10="XX",T10="XX"),"XX = El dato de excluidos por motivo de trabajo, no puede ser mayor a lo reportado en la línea de Exclusión del Cuadro 1.","")</f>
        <v/>
      </c>
      <c r="G11" s="594"/>
      <c r="H11" s="594"/>
      <c r="I11" s="594"/>
      <c r="J11" s="594"/>
      <c r="K11" s="594"/>
      <c r="L11" s="594"/>
      <c r="M11" s="594"/>
      <c r="N11" s="594"/>
      <c r="O11" s="594"/>
      <c r="P11" s="594"/>
      <c r="Q11" s="594"/>
      <c r="R11" s="594"/>
      <c r="S11" s="594"/>
      <c r="T11" s="594"/>
    </row>
    <row r="12" spans="1:26" ht="15.75" customHeight="1" x14ac:dyDescent="0.25">
      <c r="A12" s="428">
        <v>12</v>
      </c>
      <c r="B12" s="593"/>
      <c r="C12" s="593"/>
      <c r="D12" s="593"/>
      <c r="E12" s="593"/>
      <c r="F12" s="594"/>
      <c r="G12" s="594"/>
      <c r="H12" s="594"/>
      <c r="I12" s="594"/>
      <c r="J12" s="594"/>
      <c r="K12" s="594"/>
      <c r="L12" s="594"/>
      <c r="M12" s="594"/>
      <c r="N12" s="594"/>
      <c r="O12" s="594"/>
      <c r="P12" s="594"/>
      <c r="Q12" s="594"/>
      <c r="R12" s="594"/>
      <c r="S12" s="594"/>
      <c r="T12" s="594"/>
    </row>
    <row r="13" spans="1:26" ht="15.75" customHeight="1" x14ac:dyDescent="0.25">
      <c r="A13" s="428">
        <v>13</v>
      </c>
      <c r="B13" s="593"/>
      <c r="C13" s="593"/>
      <c r="D13" s="593"/>
      <c r="E13" s="593"/>
      <c r="R13" s="88"/>
      <c r="S13" s="88"/>
      <c r="T13" s="88"/>
    </row>
    <row r="14" spans="1:26" ht="18.75" customHeight="1" x14ac:dyDescent="0.25">
      <c r="A14" s="428">
        <v>15</v>
      </c>
      <c r="B14" s="55" t="s">
        <v>399</v>
      </c>
      <c r="C14" s="56"/>
      <c r="D14" s="57"/>
      <c r="E14" s="57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6" ht="21" customHeight="1" x14ac:dyDescent="0.25">
      <c r="A15" s="428">
        <v>16</v>
      </c>
      <c r="B15" s="581"/>
      <c r="C15" s="582"/>
      <c r="D15" s="582"/>
      <c r="E15" s="582"/>
      <c r="F15" s="582"/>
      <c r="G15" s="582"/>
      <c r="H15" s="582"/>
      <c r="I15" s="582"/>
      <c r="J15" s="582"/>
      <c r="K15" s="582"/>
      <c r="L15" s="582"/>
      <c r="M15" s="582"/>
      <c r="N15" s="582"/>
      <c r="O15" s="582"/>
      <c r="P15" s="582"/>
      <c r="Q15" s="582"/>
      <c r="R15" s="582"/>
      <c r="S15" s="582"/>
      <c r="T15" s="583"/>
    </row>
    <row r="16" spans="1:26" s="8" customFormat="1" ht="21" customHeight="1" x14ac:dyDescent="0.25">
      <c r="A16" s="27"/>
      <c r="B16" s="584"/>
      <c r="C16" s="585"/>
      <c r="D16" s="585"/>
      <c r="E16" s="585"/>
      <c r="F16" s="585"/>
      <c r="G16" s="585"/>
      <c r="H16" s="585"/>
      <c r="I16" s="585"/>
      <c r="J16" s="585"/>
      <c r="K16" s="585"/>
      <c r="L16" s="585"/>
      <c r="M16" s="585"/>
      <c r="N16" s="585"/>
      <c r="O16" s="585"/>
      <c r="P16" s="585"/>
      <c r="Q16" s="585"/>
      <c r="R16" s="585"/>
      <c r="S16" s="585"/>
      <c r="T16" s="586"/>
    </row>
    <row r="17" spans="1:20" s="8" customFormat="1" ht="21" customHeight="1" x14ac:dyDescent="0.25">
      <c r="A17" s="27"/>
      <c r="B17" s="584"/>
      <c r="C17" s="585"/>
      <c r="D17" s="585"/>
      <c r="E17" s="585"/>
      <c r="F17" s="585"/>
      <c r="G17" s="585"/>
      <c r="H17" s="585"/>
      <c r="I17" s="585"/>
      <c r="J17" s="585"/>
      <c r="K17" s="585"/>
      <c r="L17" s="585"/>
      <c r="M17" s="585"/>
      <c r="N17" s="585"/>
      <c r="O17" s="585"/>
      <c r="P17" s="585"/>
      <c r="Q17" s="585"/>
      <c r="R17" s="585"/>
      <c r="S17" s="585"/>
      <c r="T17" s="586"/>
    </row>
    <row r="18" spans="1:20" s="8" customFormat="1" ht="21" customHeight="1" x14ac:dyDescent="0.25">
      <c r="A18" s="27"/>
      <c r="B18" s="587"/>
      <c r="C18" s="588"/>
      <c r="D18" s="588"/>
      <c r="E18" s="588"/>
      <c r="F18" s="588"/>
      <c r="G18" s="588"/>
      <c r="H18" s="588"/>
      <c r="I18" s="588"/>
      <c r="J18" s="588"/>
      <c r="K18" s="588"/>
      <c r="L18" s="588"/>
      <c r="M18" s="588"/>
      <c r="N18" s="588"/>
      <c r="O18" s="588"/>
      <c r="P18" s="588"/>
      <c r="Q18" s="588"/>
      <c r="R18" s="588"/>
      <c r="S18" s="588"/>
      <c r="T18" s="589"/>
    </row>
    <row r="19" spans="1:20" s="8" customFormat="1" ht="18" customHeight="1" x14ac:dyDescent="0.25">
      <c r="A19" s="27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</row>
    <row r="20" spans="1:20" s="8" customFormat="1" ht="18" customHeight="1" x14ac:dyDescent="0.25">
      <c r="A20" s="27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</row>
  </sheetData>
  <sheetProtection algorithmName="SHA-512" hashValue="CjomNtI/yAbBxSma/QO5uf7Jmxl6oe31KLrPr1uGs2GZljlYEUvn6zpHgxZ/Yy1V/uve3VjrBVaku61s2d+y5g==" saltValue="sS3pD28YUXUJ0xQ/KP5+uw==" spinCount="100000" sheet="1" objects="1" scenarios="1"/>
  <protectedRanges>
    <protectedRange sqref="S7:T9 G7:H9 J7:K9 M7:N9 P7:Q9" name="Rango1_3"/>
  </protectedRanges>
  <mergeCells count="14">
    <mergeCell ref="B15:T18"/>
    <mergeCell ref="I7:K7"/>
    <mergeCell ref="L7:N7"/>
    <mergeCell ref="O7:Q7"/>
    <mergeCell ref="R7:T7"/>
    <mergeCell ref="B11:E13"/>
    <mergeCell ref="F11:T12"/>
    <mergeCell ref="O4:Q4"/>
    <mergeCell ref="R4:T4"/>
    <mergeCell ref="B4:B5"/>
    <mergeCell ref="C4:E4"/>
    <mergeCell ref="F4:H4"/>
    <mergeCell ref="I4:K4"/>
    <mergeCell ref="L4:N4"/>
  </mergeCells>
  <conditionalFormatting sqref="C6:E10">
    <cfRule type="cellIs" dxfId="21" priority="20" operator="equal">
      <formula>0</formula>
    </cfRule>
  </conditionalFormatting>
  <conditionalFormatting sqref="F7:F9">
    <cfRule type="cellIs" dxfId="20" priority="13" operator="equal">
      <formula>0</formula>
    </cfRule>
  </conditionalFormatting>
  <conditionalFormatting sqref="F6:T6">
    <cfRule type="cellIs" dxfId="19" priority="12" operator="equal">
      <formula>0</formula>
    </cfRule>
  </conditionalFormatting>
  <conditionalFormatting sqref="F11:T12">
    <cfRule type="notContainsBlanks" dxfId="18" priority="19">
      <formula>LEN(TRIM(F11))&gt;0</formula>
    </cfRule>
  </conditionalFormatting>
  <conditionalFormatting sqref="I7:I9">
    <cfRule type="cellIs" dxfId="17" priority="7" operator="equal">
      <formula>0</formula>
    </cfRule>
  </conditionalFormatting>
  <conditionalFormatting sqref="L7:L9">
    <cfRule type="cellIs" dxfId="16" priority="5" operator="equal">
      <formula>0</formula>
    </cfRule>
  </conditionalFormatting>
  <conditionalFormatting sqref="O7:O9">
    <cfRule type="cellIs" dxfId="15" priority="3" operator="equal">
      <formula>0</formula>
    </cfRule>
  </conditionalFormatting>
  <conditionalFormatting sqref="R7:R9">
    <cfRule type="cellIs" dxfId="14" priority="1" operator="equal">
      <formula>0</formula>
    </cfRule>
  </conditionalFormatting>
  <dataValidations count="2">
    <dataValidation allowBlank="1" showInputMessage="1" showErrorMessage="1" prompt="Sólo para Instituciones PRIVADAS." sqref="JB65533:JC65534 SX65533:SY65534 ACT65533:ACU65534 AMP65533:AMQ65534 AWL65533:AWM65534 BGH65533:BGI65534 BQD65533:BQE65534 BZZ65533:CAA65534 CJV65533:CJW65534 CTR65533:CTS65534 DDN65533:DDO65534 DNJ65533:DNK65534 DXF65533:DXG65534 EHB65533:EHC65534 EQX65533:EQY65534 FAT65533:FAU65534 FKP65533:FKQ65534 FUL65533:FUM65534 GEH65533:GEI65534 GOD65533:GOE65534 GXZ65533:GYA65534 HHV65533:HHW65534 HRR65533:HRS65534 IBN65533:IBO65534 ILJ65533:ILK65534 IVF65533:IVG65534 JFB65533:JFC65534 JOX65533:JOY65534 JYT65533:JYU65534 KIP65533:KIQ65534 KSL65533:KSM65534 LCH65533:LCI65534 LMD65533:LME65534 LVZ65533:LWA65534 MFV65533:MFW65534 MPR65533:MPS65534 MZN65533:MZO65534 NJJ65533:NJK65534 NTF65533:NTG65534 ODB65533:ODC65534 OMX65533:OMY65534 OWT65533:OWU65534 PGP65533:PGQ65534 PQL65533:PQM65534 QAH65533:QAI65534 QKD65533:QKE65534 QTZ65533:QUA65534 RDV65533:RDW65534 RNR65533:RNS65534 RXN65533:RXO65534 SHJ65533:SHK65534 SRF65533:SRG65534 TBB65533:TBC65534 TKX65533:TKY65534 TUT65533:TUU65534 UEP65533:UEQ65534 UOL65533:UOM65534 UYH65533:UYI65534 VID65533:VIE65534 VRZ65533:VSA65534 WBV65533:WBW65534 WLR65533:WLS65534 WVN65533:WVO65534 JB131069:JC131070 SX131069:SY131070 ACT131069:ACU131070 AMP131069:AMQ131070 AWL131069:AWM131070 BGH131069:BGI131070 BQD131069:BQE131070 BZZ131069:CAA131070 CJV131069:CJW131070 CTR131069:CTS131070 DDN131069:DDO131070 DNJ131069:DNK131070 DXF131069:DXG131070 EHB131069:EHC131070 EQX131069:EQY131070 FAT131069:FAU131070 FKP131069:FKQ131070 FUL131069:FUM131070 GEH131069:GEI131070 GOD131069:GOE131070 GXZ131069:GYA131070 HHV131069:HHW131070 HRR131069:HRS131070 IBN131069:IBO131070 ILJ131069:ILK131070 IVF131069:IVG131070 JFB131069:JFC131070 JOX131069:JOY131070 JYT131069:JYU131070 KIP131069:KIQ131070 KSL131069:KSM131070 LCH131069:LCI131070 LMD131069:LME131070 LVZ131069:LWA131070 MFV131069:MFW131070 MPR131069:MPS131070 MZN131069:MZO131070 NJJ131069:NJK131070 NTF131069:NTG131070 ODB131069:ODC131070 OMX131069:OMY131070 OWT131069:OWU131070 PGP131069:PGQ131070 PQL131069:PQM131070 QAH131069:QAI131070 QKD131069:QKE131070 QTZ131069:QUA131070 RDV131069:RDW131070 RNR131069:RNS131070 RXN131069:RXO131070 SHJ131069:SHK131070 SRF131069:SRG131070 TBB131069:TBC131070 TKX131069:TKY131070 TUT131069:TUU131070 UEP131069:UEQ131070 UOL131069:UOM131070 UYH131069:UYI131070 VID131069:VIE131070 VRZ131069:VSA131070 WBV131069:WBW131070 WLR131069:WLS131070 WVN131069:WVO131070 JB196605:JC196606 SX196605:SY196606 ACT196605:ACU196606 AMP196605:AMQ196606 AWL196605:AWM196606 BGH196605:BGI196606 BQD196605:BQE196606 BZZ196605:CAA196606 CJV196605:CJW196606 CTR196605:CTS196606 DDN196605:DDO196606 DNJ196605:DNK196606 DXF196605:DXG196606 EHB196605:EHC196606 EQX196605:EQY196606 FAT196605:FAU196606 FKP196605:FKQ196606 FUL196605:FUM196606 GEH196605:GEI196606 GOD196605:GOE196606 GXZ196605:GYA196606 HHV196605:HHW196606 HRR196605:HRS196606 IBN196605:IBO196606 ILJ196605:ILK196606 IVF196605:IVG196606 JFB196605:JFC196606 JOX196605:JOY196606 JYT196605:JYU196606 KIP196605:KIQ196606 KSL196605:KSM196606 LCH196605:LCI196606 LMD196605:LME196606 LVZ196605:LWA196606 MFV196605:MFW196606 MPR196605:MPS196606 MZN196605:MZO196606 NJJ196605:NJK196606 NTF196605:NTG196606 ODB196605:ODC196606 OMX196605:OMY196606 OWT196605:OWU196606 PGP196605:PGQ196606 PQL196605:PQM196606 QAH196605:QAI196606 QKD196605:QKE196606 QTZ196605:QUA196606 RDV196605:RDW196606 RNR196605:RNS196606 RXN196605:RXO196606 SHJ196605:SHK196606 SRF196605:SRG196606 TBB196605:TBC196606 TKX196605:TKY196606 TUT196605:TUU196606 UEP196605:UEQ196606 UOL196605:UOM196606 UYH196605:UYI196606 VID196605:VIE196606 VRZ196605:VSA196606 WBV196605:WBW196606 WLR196605:WLS196606 WVN196605:WVO196606 JB262141:JC262142 SX262141:SY262142 ACT262141:ACU262142 AMP262141:AMQ262142 AWL262141:AWM262142 BGH262141:BGI262142 BQD262141:BQE262142 BZZ262141:CAA262142 CJV262141:CJW262142 CTR262141:CTS262142 DDN262141:DDO262142 DNJ262141:DNK262142 DXF262141:DXG262142 EHB262141:EHC262142 EQX262141:EQY262142 FAT262141:FAU262142 FKP262141:FKQ262142 FUL262141:FUM262142 GEH262141:GEI262142 GOD262141:GOE262142 GXZ262141:GYA262142 HHV262141:HHW262142 HRR262141:HRS262142 IBN262141:IBO262142 ILJ262141:ILK262142 IVF262141:IVG262142 JFB262141:JFC262142 JOX262141:JOY262142 JYT262141:JYU262142 KIP262141:KIQ262142 KSL262141:KSM262142 LCH262141:LCI262142 LMD262141:LME262142 LVZ262141:LWA262142 MFV262141:MFW262142 MPR262141:MPS262142 MZN262141:MZO262142 NJJ262141:NJK262142 NTF262141:NTG262142 ODB262141:ODC262142 OMX262141:OMY262142 OWT262141:OWU262142 PGP262141:PGQ262142 PQL262141:PQM262142 QAH262141:QAI262142 QKD262141:QKE262142 QTZ262141:QUA262142 RDV262141:RDW262142 RNR262141:RNS262142 RXN262141:RXO262142 SHJ262141:SHK262142 SRF262141:SRG262142 TBB262141:TBC262142 TKX262141:TKY262142 TUT262141:TUU262142 UEP262141:UEQ262142 UOL262141:UOM262142 UYH262141:UYI262142 VID262141:VIE262142 VRZ262141:VSA262142 WBV262141:WBW262142 WLR262141:WLS262142 WVN262141:WVO262142 JB327677:JC327678 SX327677:SY327678 ACT327677:ACU327678 AMP327677:AMQ327678 AWL327677:AWM327678 BGH327677:BGI327678 BQD327677:BQE327678 BZZ327677:CAA327678 CJV327677:CJW327678 CTR327677:CTS327678 DDN327677:DDO327678 DNJ327677:DNK327678 DXF327677:DXG327678 EHB327677:EHC327678 EQX327677:EQY327678 FAT327677:FAU327678 FKP327677:FKQ327678 FUL327677:FUM327678 GEH327677:GEI327678 GOD327677:GOE327678 GXZ327677:GYA327678 HHV327677:HHW327678 HRR327677:HRS327678 IBN327677:IBO327678 ILJ327677:ILK327678 IVF327677:IVG327678 JFB327677:JFC327678 JOX327677:JOY327678 JYT327677:JYU327678 KIP327677:KIQ327678 KSL327677:KSM327678 LCH327677:LCI327678 LMD327677:LME327678 LVZ327677:LWA327678 MFV327677:MFW327678 MPR327677:MPS327678 MZN327677:MZO327678 NJJ327677:NJK327678 NTF327677:NTG327678 ODB327677:ODC327678 OMX327677:OMY327678 OWT327677:OWU327678 PGP327677:PGQ327678 PQL327677:PQM327678 QAH327677:QAI327678 QKD327677:QKE327678 QTZ327677:QUA327678 RDV327677:RDW327678 RNR327677:RNS327678 RXN327677:RXO327678 SHJ327677:SHK327678 SRF327677:SRG327678 TBB327677:TBC327678 TKX327677:TKY327678 TUT327677:TUU327678 UEP327677:UEQ327678 UOL327677:UOM327678 UYH327677:UYI327678 VID327677:VIE327678 VRZ327677:VSA327678 WBV327677:WBW327678 WLR327677:WLS327678 WVN327677:WVO327678 JB393213:JC393214 SX393213:SY393214 ACT393213:ACU393214 AMP393213:AMQ393214 AWL393213:AWM393214 BGH393213:BGI393214 BQD393213:BQE393214 BZZ393213:CAA393214 CJV393213:CJW393214 CTR393213:CTS393214 DDN393213:DDO393214 DNJ393213:DNK393214 DXF393213:DXG393214 EHB393213:EHC393214 EQX393213:EQY393214 FAT393213:FAU393214 FKP393213:FKQ393214 FUL393213:FUM393214 GEH393213:GEI393214 GOD393213:GOE393214 GXZ393213:GYA393214 HHV393213:HHW393214 HRR393213:HRS393214 IBN393213:IBO393214 ILJ393213:ILK393214 IVF393213:IVG393214 JFB393213:JFC393214 JOX393213:JOY393214 JYT393213:JYU393214 KIP393213:KIQ393214 KSL393213:KSM393214 LCH393213:LCI393214 LMD393213:LME393214 LVZ393213:LWA393214 MFV393213:MFW393214 MPR393213:MPS393214 MZN393213:MZO393214 NJJ393213:NJK393214 NTF393213:NTG393214 ODB393213:ODC393214 OMX393213:OMY393214 OWT393213:OWU393214 PGP393213:PGQ393214 PQL393213:PQM393214 QAH393213:QAI393214 QKD393213:QKE393214 QTZ393213:QUA393214 RDV393213:RDW393214 RNR393213:RNS393214 RXN393213:RXO393214 SHJ393213:SHK393214 SRF393213:SRG393214 TBB393213:TBC393214 TKX393213:TKY393214 TUT393213:TUU393214 UEP393213:UEQ393214 UOL393213:UOM393214 UYH393213:UYI393214 VID393213:VIE393214 VRZ393213:VSA393214 WBV393213:WBW393214 WLR393213:WLS393214 WVN393213:WVO393214 JB458749:JC458750 SX458749:SY458750 ACT458749:ACU458750 AMP458749:AMQ458750 AWL458749:AWM458750 BGH458749:BGI458750 BQD458749:BQE458750 BZZ458749:CAA458750 CJV458749:CJW458750 CTR458749:CTS458750 DDN458749:DDO458750 DNJ458749:DNK458750 DXF458749:DXG458750 EHB458749:EHC458750 EQX458749:EQY458750 FAT458749:FAU458750 FKP458749:FKQ458750 FUL458749:FUM458750 GEH458749:GEI458750 GOD458749:GOE458750 GXZ458749:GYA458750 HHV458749:HHW458750 HRR458749:HRS458750 IBN458749:IBO458750 ILJ458749:ILK458750 IVF458749:IVG458750 JFB458749:JFC458750 JOX458749:JOY458750 JYT458749:JYU458750 KIP458749:KIQ458750 KSL458749:KSM458750 LCH458749:LCI458750 LMD458749:LME458750 LVZ458749:LWA458750 MFV458749:MFW458750 MPR458749:MPS458750 MZN458749:MZO458750 NJJ458749:NJK458750 NTF458749:NTG458750 ODB458749:ODC458750 OMX458749:OMY458750 OWT458749:OWU458750 PGP458749:PGQ458750 PQL458749:PQM458750 QAH458749:QAI458750 QKD458749:QKE458750 QTZ458749:QUA458750 RDV458749:RDW458750 RNR458749:RNS458750 RXN458749:RXO458750 SHJ458749:SHK458750 SRF458749:SRG458750 TBB458749:TBC458750 TKX458749:TKY458750 TUT458749:TUU458750 UEP458749:UEQ458750 UOL458749:UOM458750 UYH458749:UYI458750 VID458749:VIE458750 VRZ458749:VSA458750 WBV458749:WBW458750 WLR458749:WLS458750 WVN458749:WVO458750 JB524285:JC524286 SX524285:SY524286 ACT524285:ACU524286 AMP524285:AMQ524286 AWL524285:AWM524286 BGH524285:BGI524286 BQD524285:BQE524286 BZZ524285:CAA524286 CJV524285:CJW524286 CTR524285:CTS524286 DDN524285:DDO524286 DNJ524285:DNK524286 DXF524285:DXG524286 EHB524285:EHC524286 EQX524285:EQY524286 FAT524285:FAU524286 FKP524285:FKQ524286 FUL524285:FUM524286 GEH524285:GEI524286 GOD524285:GOE524286 GXZ524285:GYA524286 HHV524285:HHW524286 HRR524285:HRS524286 IBN524285:IBO524286 ILJ524285:ILK524286 IVF524285:IVG524286 JFB524285:JFC524286 JOX524285:JOY524286 JYT524285:JYU524286 KIP524285:KIQ524286 KSL524285:KSM524286 LCH524285:LCI524286 LMD524285:LME524286 LVZ524285:LWA524286 MFV524285:MFW524286 MPR524285:MPS524286 MZN524285:MZO524286 NJJ524285:NJK524286 NTF524285:NTG524286 ODB524285:ODC524286 OMX524285:OMY524286 OWT524285:OWU524286 PGP524285:PGQ524286 PQL524285:PQM524286 QAH524285:QAI524286 QKD524285:QKE524286 QTZ524285:QUA524286 RDV524285:RDW524286 RNR524285:RNS524286 RXN524285:RXO524286 SHJ524285:SHK524286 SRF524285:SRG524286 TBB524285:TBC524286 TKX524285:TKY524286 TUT524285:TUU524286 UEP524285:UEQ524286 UOL524285:UOM524286 UYH524285:UYI524286 VID524285:VIE524286 VRZ524285:VSA524286 WBV524285:WBW524286 WLR524285:WLS524286 WVN524285:WVO524286 JB589821:JC589822 SX589821:SY589822 ACT589821:ACU589822 AMP589821:AMQ589822 AWL589821:AWM589822 BGH589821:BGI589822 BQD589821:BQE589822 BZZ589821:CAA589822 CJV589821:CJW589822 CTR589821:CTS589822 DDN589821:DDO589822 DNJ589821:DNK589822 DXF589821:DXG589822 EHB589821:EHC589822 EQX589821:EQY589822 FAT589821:FAU589822 FKP589821:FKQ589822 FUL589821:FUM589822 GEH589821:GEI589822 GOD589821:GOE589822 GXZ589821:GYA589822 HHV589821:HHW589822 HRR589821:HRS589822 IBN589821:IBO589822 ILJ589821:ILK589822 IVF589821:IVG589822 JFB589821:JFC589822 JOX589821:JOY589822 JYT589821:JYU589822 KIP589821:KIQ589822 KSL589821:KSM589822 LCH589821:LCI589822 LMD589821:LME589822 LVZ589821:LWA589822 MFV589821:MFW589822 MPR589821:MPS589822 MZN589821:MZO589822 NJJ589821:NJK589822 NTF589821:NTG589822 ODB589821:ODC589822 OMX589821:OMY589822 OWT589821:OWU589822 PGP589821:PGQ589822 PQL589821:PQM589822 QAH589821:QAI589822 QKD589821:QKE589822 QTZ589821:QUA589822 RDV589821:RDW589822 RNR589821:RNS589822 RXN589821:RXO589822 SHJ589821:SHK589822 SRF589821:SRG589822 TBB589821:TBC589822 TKX589821:TKY589822 TUT589821:TUU589822 UEP589821:UEQ589822 UOL589821:UOM589822 UYH589821:UYI589822 VID589821:VIE589822 VRZ589821:VSA589822 WBV589821:WBW589822 WLR589821:WLS589822 WVN589821:WVO589822 JB655357:JC655358 SX655357:SY655358 ACT655357:ACU655358 AMP655357:AMQ655358 AWL655357:AWM655358 BGH655357:BGI655358 BQD655357:BQE655358 BZZ655357:CAA655358 CJV655357:CJW655358 CTR655357:CTS655358 DDN655357:DDO655358 DNJ655357:DNK655358 DXF655357:DXG655358 EHB655357:EHC655358 EQX655357:EQY655358 FAT655357:FAU655358 FKP655357:FKQ655358 FUL655357:FUM655358 GEH655357:GEI655358 GOD655357:GOE655358 GXZ655357:GYA655358 HHV655357:HHW655358 HRR655357:HRS655358 IBN655357:IBO655358 ILJ655357:ILK655358 IVF655357:IVG655358 JFB655357:JFC655358 JOX655357:JOY655358 JYT655357:JYU655358 KIP655357:KIQ655358 KSL655357:KSM655358 LCH655357:LCI655358 LMD655357:LME655358 LVZ655357:LWA655358 MFV655357:MFW655358 MPR655357:MPS655358 MZN655357:MZO655358 NJJ655357:NJK655358 NTF655357:NTG655358 ODB655357:ODC655358 OMX655357:OMY655358 OWT655357:OWU655358 PGP655357:PGQ655358 PQL655357:PQM655358 QAH655357:QAI655358 QKD655357:QKE655358 QTZ655357:QUA655358 RDV655357:RDW655358 RNR655357:RNS655358 RXN655357:RXO655358 SHJ655357:SHK655358 SRF655357:SRG655358 TBB655357:TBC655358 TKX655357:TKY655358 TUT655357:TUU655358 UEP655357:UEQ655358 UOL655357:UOM655358 UYH655357:UYI655358 VID655357:VIE655358 VRZ655357:VSA655358 WBV655357:WBW655358 WLR655357:WLS655358 WVN655357:WVO655358 JB720893:JC720894 SX720893:SY720894 ACT720893:ACU720894 AMP720893:AMQ720894 AWL720893:AWM720894 BGH720893:BGI720894 BQD720893:BQE720894 BZZ720893:CAA720894 CJV720893:CJW720894 CTR720893:CTS720894 DDN720893:DDO720894 DNJ720893:DNK720894 DXF720893:DXG720894 EHB720893:EHC720894 EQX720893:EQY720894 FAT720893:FAU720894 FKP720893:FKQ720894 FUL720893:FUM720894 GEH720893:GEI720894 GOD720893:GOE720894 GXZ720893:GYA720894 HHV720893:HHW720894 HRR720893:HRS720894 IBN720893:IBO720894 ILJ720893:ILK720894 IVF720893:IVG720894 JFB720893:JFC720894 JOX720893:JOY720894 JYT720893:JYU720894 KIP720893:KIQ720894 KSL720893:KSM720894 LCH720893:LCI720894 LMD720893:LME720894 LVZ720893:LWA720894 MFV720893:MFW720894 MPR720893:MPS720894 MZN720893:MZO720894 NJJ720893:NJK720894 NTF720893:NTG720894 ODB720893:ODC720894 OMX720893:OMY720894 OWT720893:OWU720894 PGP720893:PGQ720894 PQL720893:PQM720894 QAH720893:QAI720894 QKD720893:QKE720894 QTZ720893:QUA720894 RDV720893:RDW720894 RNR720893:RNS720894 RXN720893:RXO720894 SHJ720893:SHK720894 SRF720893:SRG720894 TBB720893:TBC720894 TKX720893:TKY720894 TUT720893:TUU720894 UEP720893:UEQ720894 UOL720893:UOM720894 UYH720893:UYI720894 VID720893:VIE720894 VRZ720893:VSA720894 WBV720893:WBW720894 WLR720893:WLS720894 WVN720893:WVO720894 JB786429:JC786430 SX786429:SY786430 ACT786429:ACU786430 AMP786429:AMQ786430 AWL786429:AWM786430 BGH786429:BGI786430 BQD786429:BQE786430 BZZ786429:CAA786430 CJV786429:CJW786430 CTR786429:CTS786430 DDN786429:DDO786430 DNJ786429:DNK786430 DXF786429:DXG786430 EHB786429:EHC786430 EQX786429:EQY786430 FAT786429:FAU786430 FKP786429:FKQ786430 FUL786429:FUM786430 GEH786429:GEI786430 GOD786429:GOE786430 GXZ786429:GYA786430 HHV786429:HHW786430 HRR786429:HRS786430 IBN786429:IBO786430 ILJ786429:ILK786430 IVF786429:IVG786430 JFB786429:JFC786430 JOX786429:JOY786430 JYT786429:JYU786430 KIP786429:KIQ786430 KSL786429:KSM786430 LCH786429:LCI786430 LMD786429:LME786430 LVZ786429:LWA786430 MFV786429:MFW786430 MPR786429:MPS786430 MZN786429:MZO786430 NJJ786429:NJK786430 NTF786429:NTG786430 ODB786429:ODC786430 OMX786429:OMY786430 OWT786429:OWU786430 PGP786429:PGQ786430 PQL786429:PQM786430 QAH786429:QAI786430 QKD786429:QKE786430 QTZ786429:QUA786430 RDV786429:RDW786430 RNR786429:RNS786430 RXN786429:RXO786430 SHJ786429:SHK786430 SRF786429:SRG786430 TBB786429:TBC786430 TKX786429:TKY786430 TUT786429:TUU786430 UEP786429:UEQ786430 UOL786429:UOM786430 UYH786429:UYI786430 VID786429:VIE786430 VRZ786429:VSA786430 WBV786429:WBW786430 WLR786429:WLS786430 WVN786429:WVO786430 JB851965:JC851966 SX851965:SY851966 ACT851965:ACU851966 AMP851965:AMQ851966 AWL851965:AWM851966 BGH851965:BGI851966 BQD851965:BQE851966 BZZ851965:CAA851966 CJV851965:CJW851966 CTR851965:CTS851966 DDN851965:DDO851966 DNJ851965:DNK851966 DXF851965:DXG851966 EHB851965:EHC851966 EQX851965:EQY851966 FAT851965:FAU851966 FKP851965:FKQ851966 FUL851965:FUM851966 GEH851965:GEI851966 GOD851965:GOE851966 GXZ851965:GYA851966 HHV851965:HHW851966 HRR851965:HRS851966 IBN851965:IBO851966 ILJ851965:ILK851966 IVF851965:IVG851966 JFB851965:JFC851966 JOX851965:JOY851966 JYT851965:JYU851966 KIP851965:KIQ851966 KSL851965:KSM851966 LCH851965:LCI851966 LMD851965:LME851966 LVZ851965:LWA851966 MFV851965:MFW851966 MPR851965:MPS851966 MZN851965:MZO851966 NJJ851965:NJK851966 NTF851965:NTG851966 ODB851965:ODC851966 OMX851965:OMY851966 OWT851965:OWU851966 PGP851965:PGQ851966 PQL851965:PQM851966 QAH851965:QAI851966 QKD851965:QKE851966 QTZ851965:QUA851966 RDV851965:RDW851966 RNR851965:RNS851966 RXN851965:RXO851966 SHJ851965:SHK851966 SRF851965:SRG851966 TBB851965:TBC851966 TKX851965:TKY851966 TUT851965:TUU851966 UEP851965:UEQ851966 UOL851965:UOM851966 UYH851965:UYI851966 VID851965:VIE851966 VRZ851965:VSA851966 WBV851965:WBW851966 WLR851965:WLS851966 WVN851965:WVO851966 JB917501:JC917502 SX917501:SY917502 ACT917501:ACU917502 AMP917501:AMQ917502 AWL917501:AWM917502 BGH917501:BGI917502 BQD917501:BQE917502 BZZ917501:CAA917502 CJV917501:CJW917502 CTR917501:CTS917502 DDN917501:DDO917502 DNJ917501:DNK917502 DXF917501:DXG917502 EHB917501:EHC917502 EQX917501:EQY917502 FAT917501:FAU917502 FKP917501:FKQ917502 FUL917501:FUM917502 GEH917501:GEI917502 GOD917501:GOE917502 GXZ917501:GYA917502 HHV917501:HHW917502 HRR917501:HRS917502 IBN917501:IBO917502 ILJ917501:ILK917502 IVF917501:IVG917502 JFB917501:JFC917502 JOX917501:JOY917502 JYT917501:JYU917502 KIP917501:KIQ917502 KSL917501:KSM917502 LCH917501:LCI917502 LMD917501:LME917502 LVZ917501:LWA917502 MFV917501:MFW917502 MPR917501:MPS917502 MZN917501:MZO917502 NJJ917501:NJK917502 NTF917501:NTG917502 ODB917501:ODC917502 OMX917501:OMY917502 OWT917501:OWU917502 PGP917501:PGQ917502 PQL917501:PQM917502 QAH917501:QAI917502 QKD917501:QKE917502 QTZ917501:QUA917502 RDV917501:RDW917502 RNR917501:RNS917502 RXN917501:RXO917502 SHJ917501:SHK917502 SRF917501:SRG917502 TBB917501:TBC917502 TKX917501:TKY917502 TUT917501:TUU917502 UEP917501:UEQ917502 UOL917501:UOM917502 UYH917501:UYI917502 VID917501:VIE917502 VRZ917501:VSA917502 WBV917501:WBW917502 WLR917501:WLS917502 WVN917501:WVO917502 JB983037:JC983038 SX983037:SY983038 ACT983037:ACU983038 AMP983037:AMQ983038 AWL983037:AWM983038 BGH983037:BGI983038 BQD983037:BQE983038 BZZ983037:CAA983038 CJV983037:CJW983038 CTR983037:CTS983038 DDN983037:DDO983038 DNJ983037:DNK983038 DXF983037:DXG983038 EHB983037:EHC983038 EQX983037:EQY983038 FAT983037:FAU983038 FKP983037:FKQ983038 FUL983037:FUM983038 GEH983037:GEI983038 GOD983037:GOE983038 GXZ983037:GYA983038 HHV983037:HHW983038 HRR983037:HRS983038 IBN983037:IBO983038 ILJ983037:ILK983038 IVF983037:IVG983038 JFB983037:JFC983038 JOX983037:JOY983038 JYT983037:JYU983038 KIP983037:KIQ983038 KSL983037:KSM983038 LCH983037:LCI983038 LMD983037:LME983038 LVZ983037:LWA983038 MFV983037:MFW983038 MPR983037:MPS983038 MZN983037:MZO983038 NJJ983037:NJK983038 NTF983037:NTG983038 ODB983037:ODC983038 OMX983037:OMY983038 OWT983037:OWU983038 PGP983037:PGQ983038 PQL983037:PQM983038 QAH983037:QAI983038 QKD983037:QKE983038 QTZ983037:QUA983038 RDV983037:RDW983038 RNR983037:RNS983038 RXN983037:RXO983038 SHJ983037:SHK983038 SRF983037:SRG983038 TBB983037:TBC983038 TKX983037:TKY983038 TUT983037:TUU983038 UEP983037:UEQ983038 UOL983037:UOM983038 UYH983037:UYI983038 VID983037:VIE983038 VRZ983037:VSA983038 WBV983037:WBW983038 WLR983037:WLS983038 WVN983037:WVO983038 WBY983043:WBZ983044 JH65539:JI65540 TD65539:TE65540 ACZ65539:ADA65540 AMV65539:AMW65540 AWR65539:AWS65540 BGN65539:BGO65540 BQJ65539:BQK65540 CAF65539:CAG65540 CKB65539:CKC65540 CTX65539:CTY65540 DDT65539:DDU65540 DNP65539:DNQ65540 DXL65539:DXM65540 EHH65539:EHI65540 ERD65539:ERE65540 FAZ65539:FBA65540 FKV65539:FKW65540 FUR65539:FUS65540 GEN65539:GEO65540 GOJ65539:GOK65540 GYF65539:GYG65540 HIB65539:HIC65540 HRX65539:HRY65540 IBT65539:IBU65540 ILP65539:ILQ65540 IVL65539:IVM65540 JFH65539:JFI65540 JPD65539:JPE65540 JYZ65539:JZA65540 KIV65539:KIW65540 KSR65539:KSS65540 LCN65539:LCO65540 LMJ65539:LMK65540 LWF65539:LWG65540 MGB65539:MGC65540 MPX65539:MPY65540 MZT65539:MZU65540 NJP65539:NJQ65540 NTL65539:NTM65540 ODH65539:ODI65540 OND65539:ONE65540 OWZ65539:OXA65540 PGV65539:PGW65540 PQR65539:PQS65540 QAN65539:QAO65540 QKJ65539:QKK65540 QUF65539:QUG65540 REB65539:REC65540 RNX65539:RNY65540 RXT65539:RXU65540 SHP65539:SHQ65540 SRL65539:SRM65540 TBH65539:TBI65540 TLD65539:TLE65540 TUZ65539:TVA65540 UEV65539:UEW65540 UOR65539:UOS65540 UYN65539:UYO65540 VIJ65539:VIK65540 VSF65539:VSG65540 WCB65539:WCC65540 WLX65539:WLY65540 WVT65539:WVU65540 JH131075:JI131076 TD131075:TE131076 ACZ131075:ADA131076 AMV131075:AMW131076 AWR131075:AWS131076 BGN131075:BGO131076 BQJ131075:BQK131076 CAF131075:CAG131076 CKB131075:CKC131076 CTX131075:CTY131076 DDT131075:DDU131076 DNP131075:DNQ131076 DXL131075:DXM131076 EHH131075:EHI131076 ERD131075:ERE131076 FAZ131075:FBA131076 FKV131075:FKW131076 FUR131075:FUS131076 GEN131075:GEO131076 GOJ131075:GOK131076 GYF131075:GYG131076 HIB131075:HIC131076 HRX131075:HRY131076 IBT131075:IBU131076 ILP131075:ILQ131076 IVL131075:IVM131076 JFH131075:JFI131076 JPD131075:JPE131076 JYZ131075:JZA131076 KIV131075:KIW131076 KSR131075:KSS131076 LCN131075:LCO131076 LMJ131075:LMK131076 LWF131075:LWG131076 MGB131075:MGC131076 MPX131075:MPY131076 MZT131075:MZU131076 NJP131075:NJQ131076 NTL131075:NTM131076 ODH131075:ODI131076 OND131075:ONE131076 OWZ131075:OXA131076 PGV131075:PGW131076 PQR131075:PQS131076 QAN131075:QAO131076 QKJ131075:QKK131076 QUF131075:QUG131076 REB131075:REC131076 RNX131075:RNY131076 RXT131075:RXU131076 SHP131075:SHQ131076 SRL131075:SRM131076 TBH131075:TBI131076 TLD131075:TLE131076 TUZ131075:TVA131076 UEV131075:UEW131076 UOR131075:UOS131076 UYN131075:UYO131076 VIJ131075:VIK131076 VSF131075:VSG131076 WCB131075:WCC131076 WLX131075:WLY131076 WVT131075:WVU131076 JH196611:JI196612 TD196611:TE196612 ACZ196611:ADA196612 AMV196611:AMW196612 AWR196611:AWS196612 BGN196611:BGO196612 BQJ196611:BQK196612 CAF196611:CAG196612 CKB196611:CKC196612 CTX196611:CTY196612 DDT196611:DDU196612 DNP196611:DNQ196612 DXL196611:DXM196612 EHH196611:EHI196612 ERD196611:ERE196612 FAZ196611:FBA196612 FKV196611:FKW196612 FUR196611:FUS196612 GEN196611:GEO196612 GOJ196611:GOK196612 GYF196611:GYG196612 HIB196611:HIC196612 HRX196611:HRY196612 IBT196611:IBU196612 ILP196611:ILQ196612 IVL196611:IVM196612 JFH196611:JFI196612 JPD196611:JPE196612 JYZ196611:JZA196612 KIV196611:KIW196612 KSR196611:KSS196612 LCN196611:LCO196612 LMJ196611:LMK196612 LWF196611:LWG196612 MGB196611:MGC196612 MPX196611:MPY196612 MZT196611:MZU196612 NJP196611:NJQ196612 NTL196611:NTM196612 ODH196611:ODI196612 OND196611:ONE196612 OWZ196611:OXA196612 PGV196611:PGW196612 PQR196611:PQS196612 QAN196611:QAO196612 QKJ196611:QKK196612 QUF196611:QUG196612 REB196611:REC196612 RNX196611:RNY196612 RXT196611:RXU196612 SHP196611:SHQ196612 SRL196611:SRM196612 TBH196611:TBI196612 TLD196611:TLE196612 TUZ196611:TVA196612 UEV196611:UEW196612 UOR196611:UOS196612 UYN196611:UYO196612 VIJ196611:VIK196612 VSF196611:VSG196612 WCB196611:WCC196612 WLX196611:WLY196612 WVT196611:WVU196612 JH262147:JI262148 TD262147:TE262148 ACZ262147:ADA262148 AMV262147:AMW262148 AWR262147:AWS262148 BGN262147:BGO262148 BQJ262147:BQK262148 CAF262147:CAG262148 CKB262147:CKC262148 CTX262147:CTY262148 DDT262147:DDU262148 DNP262147:DNQ262148 DXL262147:DXM262148 EHH262147:EHI262148 ERD262147:ERE262148 FAZ262147:FBA262148 FKV262147:FKW262148 FUR262147:FUS262148 GEN262147:GEO262148 GOJ262147:GOK262148 GYF262147:GYG262148 HIB262147:HIC262148 HRX262147:HRY262148 IBT262147:IBU262148 ILP262147:ILQ262148 IVL262147:IVM262148 JFH262147:JFI262148 JPD262147:JPE262148 JYZ262147:JZA262148 KIV262147:KIW262148 KSR262147:KSS262148 LCN262147:LCO262148 LMJ262147:LMK262148 LWF262147:LWG262148 MGB262147:MGC262148 MPX262147:MPY262148 MZT262147:MZU262148 NJP262147:NJQ262148 NTL262147:NTM262148 ODH262147:ODI262148 OND262147:ONE262148 OWZ262147:OXA262148 PGV262147:PGW262148 PQR262147:PQS262148 QAN262147:QAO262148 QKJ262147:QKK262148 QUF262147:QUG262148 REB262147:REC262148 RNX262147:RNY262148 RXT262147:RXU262148 SHP262147:SHQ262148 SRL262147:SRM262148 TBH262147:TBI262148 TLD262147:TLE262148 TUZ262147:TVA262148 UEV262147:UEW262148 UOR262147:UOS262148 UYN262147:UYO262148 VIJ262147:VIK262148 VSF262147:VSG262148 WCB262147:WCC262148 WLX262147:WLY262148 WVT262147:WVU262148 JH327683:JI327684 TD327683:TE327684 ACZ327683:ADA327684 AMV327683:AMW327684 AWR327683:AWS327684 BGN327683:BGO327684 BQJ327683:BQK327684 CAF327683:CAG327684 CKB327683:CKC327684 CTX327683:CTY327684 DDT327683:DDU327684 DNP327683:DNQ327684 DXL327683:DXM327684 EHH327683:EHI327684 ERD327683:ERE327684 FAZ327683:FBA327684 FKV327683:FKW327684 FUR327683:FUS327684 GEN327683:GEO327684 GOJ327683:GOK327684 GYF327683:GYG327684 HIB327683:HIC327684 HRX327683:HRY327684 IBT327683:IBU327684 ILP327683:ILQ327684 IVL327683:IVM327684 JFH327683:JFI327684 JPD327683:JPE327684 JYZ327683:JZA327684 KIV327683:KIW327684 KSR327683:KSS327684 LCN327683:LCO327684 LMJ327683:LMK327684 LWF327683:LWG327684 MGB327683:MGC327684 MPX327683:MPY327684 MZT327683:MZU327684 NJP327683:NJQ327684 NTL327683:NTM327684 ODH327683:ODI327684 OND327683:ONE327684 OWZ327683:OXA327684 PGV327683:PGW327684 PQR327683:PQS327684 QAN327683:QAO327684 QKJ327683:QKK327684 QUF327683:QUG327684 REB327683:REC327684 RNX327683:RNY327684 RXT327683:RXU327684 SHP327683:SHQ327684 SRL327683:SRM327684 TBH327683:TBI327684 TLD327683:TLE327684 TUZ327683:TVA327684 UEV327683:UEW327684 UOR327683:UOS327684 UYN327683:UYO327684 VIJ327683:VIK327684 VSF327683:VSG327684 WCB327683:WCC327684 WLX327683:WLY327684 WVT327683:WVU327684 JH393219:JI393220 TD393219:TE393220 ACZ393219:ADA393220 AMV393219:AMW393220 AWR393219:AWS393220 BGN393219:BGO393220 BQJ393219:BQK393220 CAF393219:CAG393220 CKB393219:CKC393220 CTX393219:CTY393220 DDT393219:DDU393220 DNP393219:DNQ393220 DXL393219:DXM393220 EHH393219:EHI393220 ERD393219:ERE393220 FAZ393219:FBA393220 FKV393219:FKW393220 FUR393219:FUS393220 GEN393219:GEO393220 GOJ393219:GOK393220 GYF393219:GYG393220 HIB393219:HIC393220 HRX393219:HRY393220 IBT393219:IBU393220 ILP393219:ILQ393220 IVL393219:IVM393220 JFH393219:JFI393220 JPD393219:JPE393220 JYZ393219:JZA393220 KIV393219:KIW393220 KSR393219:KSS393220 LCN393219:LCO393220 LMJ393219:LMK393220 LWF393219:LWG393220 MGB393219:MGC393220 MPX393219:MPY393220 MZT393219:MZU393220 NJP393219:NJQ393220 NTL393219:NTM393220 ODH393219:ODI393220 OND393219:ONE393220 OWZ393219:OXA393220 PGV393219:PGW393220 PQR393219:PQS393220 QAN393219:QAO393220 QKJ393219:QKK393220 QUF393219:QUG393220 REB393219:REC393220 RNX393219:RNY393220 RXT393219:RXU393220 SHP393219:SHQ393220 SRL393219:SRM393220 TBH393219:TBI393220 TLD393219:TLE393220 TUZ393219:TVA393220 UEV393219:UEW393220 UOR393219:UOS393220 UYN393219:UYO393220 VIJ393219:VIK393220 VSF393219:VSG393220 WCB393219:WCC393220 WLX393219:WLY393220 WVT393219:WVU393220 JH458755:JI458756 TD458755:TE458756 ACZ458755:ADA458756 AMV458755:AMW458756 AWR458755:AWS458756 BGN458755:BGO458756 BQJ458755:BQK458756 CAF458755:CAG458756 CKB458755:CKC458756 CTX458755:CTY458756 DDT458755:DDU458756 DNP458755:DNQ458756 DXL458755:DXM458756 EHH458755:EHI458756 ERD458755:ERE458756 FAZ458755:FBA458756 FKV458755:FKW458756 FUR458755:FUS458756 GEN458755:GEO458756 GOJ458755:GOK458756 GYF458755:GYG458756 HIB458755:HIC458756 HRX458755:HRY458756 IBT458755:IBU458756 ILP458755:ILQ458756 IVL458755:IVM458756 JFH458755:JFI458756 JPD458755:JPE458756 JYZ458755:JZA458756 KIV458755:KIW458756 KSR458755:KSS458756 LCN458755:LCO458756 LMJ458755:LMK458756 LWF458755:LWG458756 MGB458755:MGC458756 MPX458755:MPY458756 MZT458755:MZU458756 NJP458755:NJQ458756 NTL458755:NTM458756 ODH458755:ODI458756 OND458755:ONE458756 OWZ458755:OXA458756 PGV458755:PGW458756 PQR458755:PQS458756 QAN458755:QAO458756 QKJ458755:QKK458756 QUF458755:QUG458756 REB458755:REC458756 RNX458755:RNY458756 RXT458755:RXU458756 SHP458755:SHQ458756 SRL458755:SRM458756 TBH458755:TBI458756 TLD458755:TLE458756 TUZ458755:TVA458756 UEV458755:UEW458756 UOR458755:UOS458756 UYN458755:UYO458756 VIJ458755:VIK458756 VSF458755:VSG458756 WCB458755:WCC458756 WLX458755:WLY458756 WVT458755:WVU458756 JH524291:JI524292 TD524291:TE524292 ACZ524291:ADA524292 AMV524291:AMW524292 AWR524291:AWS524292 BGN524291:BGO524292 BQJ524291:BQK524292 CAF524291:CAG524292 CKB524291:CKC524292 CTX524291:CTY524292 DDT524291:DDU524292 DNP524291:DNQ524292 DXL524291:DXM524292 EHH524291:EHI524292 ERD524291:ERE524292 FAZ524291:FBA524292 FKV524291:FKW524292 FUR524291:FUS524292 GEN524291:GEO524292 GOJ524291:GOK524292 GYF524291:GYG524292 HIB524291:HIC524292 HRX524291:HRY524292 IBT524291:IBU524292 ILP524291:ILQ524292 IVL524291:IVM524292 JFH524291:JFI524292 JPD524291:JPE524292 JYZ524291:JZA524292 KIV524291:KIW524292 KSR524291:KSS524292 LCN524291:LCO524292 LMJ524291:LMK524292 LWF524291:LWG524292 MGB524291:MGC524292 MPX524291:MPY524292 MZT524291:MZU524292 NJP524291:NJQ524292 NTL524291:NTM524292 ODH524291:ODI524292 OND524291:ONE524292 OWZ524291:OXA524292 PGV524291:PGW524292 PQR524291:PQS524292 QAN524291:QAO524292 QKJ524291:QKK524292 QUF524291:QUG524292 REB524291:REC524292 RNX524291:RNY524292 RXT524291:RXU524292 SHP524291:SHQ524292 SRL524291:SRM524292 TBH524291:TBI524292 TLD524291:TLE524292 TUZ524291:TVA524292 UEV524291:UEW524292 UOR524291:UOS524292 UYN524291:UYO524292 VIJ524291:VIK524292 VSF524291:VSG524292 WCB524291:WCC524292 WLX524291:WLY524292 WVT524291:WVU524292 JH589827:JI589828 TD589827:TE589828 ACZ589827:ADA589828 AMV589827:AMW589828 AWR589827:AWS589828 BGN589827:BGO589828 BQJ589827:BQK589828 CAF589827:CAG589828 CKB589827:CKC589828 CTX589827:CTY589828 DDT589827:DDU589828 DNP589827:DNQ589828 DXL589827:DXM589828 EHH589827:EHI589828 ERD589827:ERE589828 FAZ589827:FBA589828 FKV589827:FKW589828 FUR589827:FUS589828 GEN589827:GEO589828 GOJ589827:GOK589828 GYF589827:GYG589828 HIB589827:HIC589828 HRX589827:HRY589828 IBT589827:IBU589828 ILP589827:ILQ589828 IVL589827:IVM589828 JFH589827:JFI589828 JPD589827:JPE589828 JYZ589827:JZA589828 KIV589827:KIW589828 KSR589827:KSS589828 LCN589827:LCO589828 LMJ589827:LMK589828 LWF589827:LWG589828 MGB589827:MGC589828 MPX589827:MPY589828 MZT589827:MZU589828 NJP589827:NJQ589828 NTL589827:NTM589828 ODH589827:ODI589828 OND589827:ONE589828 OWZ589827:OXA589828 PGV589827:PGW589828 PQR589827:PQS589828 QAN589827:QAO589828 QKJ589827:QKK589828 QUF589827:QUG589828 REB589827:REC589828 RNX589827:RNY589828 RXT589827:RXU589828 SHP589827:SHQ589828 SRL589827:SRM589828 TBH589827:TBI589828 TLD589827:TLE589828 TUZ589827:TVA589828 UEV589827:UEW589828 UOR589827:UOS589828 UYN589827:UYO589828 VIJ589827:VIK589828 VSF589827:VSG589828 WCB589827:WCC589828 WLX589827:WLY589828 WVT589827:WVU589828 JH655363:JI655364 TD655363:TE655364 ACZ655363:ADA655364 AMV655363:AMW655364 AWR655363:AWS655364 BGN655363:BGO655364 BQJ655363:BQK655364 CAF655363:CAG655364 CKB655363:CKC655364 CTX655363:CTY655364 DDT655363:DDU655364 DNP655363:DNQ655364 DXL655363:DXM655364 EHH655363:EHI655364 ERD655363:ERE655364 FAZ655363:FBA655364 FKV655363:FKW655364 FUR655363:FUS655364 GEN655363:GEO655364 GOJ655363:GOK655364 GYF655363:GYG655364 HIB655363:HIC655364 HRX655363:HRY655364 IBT655363:IBU655364 ILP655363:ILQ655364 IVL655363:IVM655364 JFH655363:JFI655364 JPD655363:JPE655364 JYZ655363:JZA655364 KIV655363:KIW655364 KSR655363:KSS655364 LCN655363:LCO655364 LMJ655363:LMK655364 LWF655363:LWG655364 MGB655363:MGC655364 MPX655363:MPY655364 MZT655363:MZU655364 NJP655363:NJQ655364 NTL655363:NTM655364 ODH655363:ODI655364 OND655363:ONE655364 OWZ655363:OXA655364 PGV655363:PGW655364 PQR655363:PQS655364 QAN655363:QAO655364 QKJ655363:QKK655364 QUF655363:QUG655364 REB655363:REC655364 RNX655363:RNY655364 RXT655363:RXU655364 SHP655363:SHQ655364 SRL655363:SRM655364 TBH655363:TBI655364 TLD655363:TLE655364 TUZ655363:TVA655364 UEV655363:UEW655364 UOR655363:UOS655364 UYN655363:UYO655364 VIJ655363:VIK655364 VSF655363:VSG655364 WCB655363:WCC655364 WLX655363:WLY655364 WVT655363:WVU655364 JH720899:JI720900 TD720899:TE720900 ACZ720899:ADA720900 AMV720899:AMW720900 AWR720899:AWS720900 BGN720899:BGO720900 BQJ720899:BQK720900 CAF720899:CAG720900 CKB720899:CKC720900 CTX720899:CTY720900 DDT720899:DDU720900 DNP720899:DNQ720900 DXL720899:DXM720900 EHH720899:EHI720900 ERD720899:ERE720900 FAZ720899:FBA720900 FKV720899:FKW720900 FUR720899:FUS720900 GEN720899:GEO720900 GOJ720899:GOK720900 GYF720899:GYG720900 HIB720899:HIC720900 HRX720899:HRY720900 IBT720899:IBU720900 ILP720899:ILQ720900 IVL720899:IVM720900 JFH720899:JFI720900 JPD720899:JPE720900 JYZ720899:JZA720900 KIV720899:KIW720900 KSR720899:KSS720900 LCN720899:LCO720900 LMJ720899:LMK720900 LWF720899:LWG720900 MGB720899:MGC720900 MPX720899:MPY720900 MZT720899:MZU720900 NJP720899:NJQ720900 NTL720899:NTM720900 ODH720899:ODI720900 OND720899:ONE720900 OWZ720899:OXA720900 PGV720899:PGW720900 PQR720899:PQS720900 QAN720899:QAO720900 QKJ720899:QKK720900 QUF720899:QUG720900 REB720899:REC720900 RNX720899:RNY720900 RXT720899:RXU720900 SHP720899:SHQ720900 SRL720899:SRM720900 TBH720899:TBI720900 TLD720899:TLE720900 TUZ720899:TVA720900 UEV720899:UEW720900 UOR720899:UOS720900 UYN720899:UYO720900 VIJ720899:VIK720900 VSF720899:VSG720900 WCB720899:WCC720900 WLX720899:WLY720900 WVT720899:WVU720900 JH786435:JI786436 TD786435:TE786436 ACZ786435:ADA786436 AMV786435:AMW786436 AWR786435:AWS786436 BGN786435:BGO786436 BQJ786435:BQK786436 CAF786435:CAG786436 CKB786435:CKC786436 CTX786435:CTY786436 DDT786435:DDU786436 DNP786435:DNQ786436 DXL786435:DXM786436 EHH786435:EHI786436 ERD786435:ERE786436 FAZ786435:FBA786436 FKV786435:FKW786436 FUR786435:FUS786436 GEN786435:GEO786436 GOJ786435:GOK786436 GYF786435:GYG786436 HIB786435:HIC786436 HRX786435:HRY786436 IBT786435:IBU786436 ILP786435:ILQ786436 IVL786435:IVM786436 JFH786435:JFI786436 JPD786435:JPE786436 JYZ786435:JZA786436 KIV786435:KIW786436 KSR786435:KSS786436 LCN786435:LCO786436 LMJ786435:LMK786436 LWF786435:LWG786436 MGB786435:MGC786436 MPX786435:MPY786436 MZT786435:MZU786436 NJP786435:NJQ786436 NTL786435:NTM786436 ODH786435:ODI786436 OND786435:ONE786436 OWZ786435:OXA786436 PGV786435:PGW786436 PQR786435:PQS786436 QAN786435:QAO786436 QKJ786435:QKK786436 QUF786435:QUG786436 REB786435:REC786436 RNX786435:RNY786436 RXT786435:RXU786436 SHP786435:SHQ786436 SRL786435:SRM786436 TBH786435:TBI786436 TLD786435:TLE786436 TUZ786435:TVA786436 UEV786435:UEW786436 UOR786435:UOS786436 UYN786435:UYO786436 VIJ786435:VIK786436 VSF786435:VSG786436 WCB786435:WCC786436 WLX786435:WLY786436 WVT786435:WVU786436 JH851971:JI851972 TD851971:TE851972 ACZ851971:ADA851972 AMV851971:AMW851972 AWR851971:AWS851972 BGN851971:BGO851972 BQJ851971:BQK851972 CAF851971:CAG851972 CKB851971:CKC851972 CTX851971:CTY851972 DDT851971:DDU851972 DNP851971:DNQ851972 DXL851971:DXM851972 EHH851971:EHI851972 ERD851971:ERE851972 FAZ851971:FBA851972 FKV851971:FKW851972 FUR851971:FUS851972 GEN851971:GEO851972 GOJ851971:GOK851972 GYF851971:GYG851972 HIB851971:HIC851972 HRX851971:HRY851972 IBT851971:IBU851972 ILP851971:ILQ851972 IVL851971:IVM851972 JFH851971:JFI851972 JPD851971:JPE851972 JYZ851971:JZA851972 KIV851971:KIW851972 KSR851971:KSS851972 LCN851971:LCO851972 LMJ851971:LMK851972 LWF851971:LWG851972 MGB851971:MGC851972 MPX851971:MPY851972 MZT851971:MZU851972 NJP851971:NJQ851972 NTL851971:NTM851972 ODH851971:ODI851972 OND851971:ONE851972 OWZ851971:OXA851972 PGV851971:PGW851972 PQR851971:PQS851972 QAN851971:QAO851972 QKJ851971:QKK851972 QUF851971:QUG851972 REB851971:REC851972 RNX851971:RNY851972 RXT851971:RXU851972 SHP851971:SHQ851972 SRL851971:SRM851972 TBH851971:TBI851972 TLD851971:TLE851972 TUZ851971:TVA851972 UEV851971:UEW851972 UOR851971:UOS851972 UYN851971:UYO851972 VIJ851971:VIK851972 VSF851971:VSG851972 WCB851971:WCC851972 WLX851971:WLY851972 WVT851971:WVU851972 JH917507:JI917508 TD917507:TE917508 ACZ917507:ADA917508 AMV917507:AMW917508 AWR917507:AWS917508 BGN917507:BGO917508 BQJ917507:BQK917508 CAF917507:CAG917508 CKB917507:CKC917508 CTX917507:CTY917508 DDT917507:DDU917508 DNP917507:DNQ917508 DXL917507:DXM917508 EHH917507:EHI917508 ERD917507:ERE917508 FAZ917507:FBA917508 FKV917507:FKW917508 FUR917507:FUS917508 GEN917507:GEO917508 GOJ917507:GOK917508 GYF917507:GYG917508 HIB917507:HIC917508 HRX917507:HRY917508 IBT917507:IBU917508 ILP917507:ILQ917508 IVL917507:IVM917508 JFH917507:JFI917508 JPD917507:JPE917508 JYZ917507:JZA917508 KIV917507:KIW917508 KSR917507:KSS917508 LCN917507:LCO917508 LMJ917507:LMK917508 LWF917507:LWG917508 MGB917507:MGC917508 MPX917507:MPY917508 MZT917507:MZU917508 NJP917507:NJQ917508 NTL917507:NTM917508 ODH917507:ODI917508 OND917507:ONE917508 OWZ917507:OXA917508 PGV917507:PGW917508 PQR917507:PQS917508 QAN917507:QAO917508 QKJ917507:QKK917508 QUF917507:QUG917508 REB917507:REC917508 RNX917507:RNY917508 RXT917507:RXU917508 SHP917507:SHQ917508 SRL917507:SRM917508 TBH917507:TBI917508 TLD917507:TLE917508 TUZ917507:TVA917508 UEV917507:UEW917508 UOR917507:UOS917508 UYN917507:UYO917508 VIJ917507:VIK917508 VSF917507:VSG917508 WCB917507:WCC917508 WLX917507:WLY917508 WVT917507:WVU917508 JH983043:JI983044 TD983043:TE983044 ACZ983043:ADA983044 AMV983043:AMW983044 AWR983043:AWS983044 BGN983043:BGO983044 BQJ983043:BQK983044 CAF983043:CAG983044 CKB983043:CKC983044 CTX983043:CTY983044 DDT983043:DDU983044 DNP983043:DNQ983044 DXL983043:DXM983044 EHH983043:EHI983044 ERD983043:ERE983044 FAZ983043:FBA983044 FKV983043:FKW983044 FUR983043:FUS983044 GEN983043:GEO983044 GOJ983043:GOK983044 GYF983043:GYG983044 HIB983043:HIC983044 HRX983043:HRY983044 IBT983043:IBU983044 ILP983043:ILQ983044 IVL983043:IVM983044 JFH983043:JFI983044 JPD983043:JPE983044 JYZ983043:JZA983044 KIV983043:KIW983044 KSR983043:KSS983044 LCN983043:LCO983044 LMJ983043:LMK983044 LWF983043:LWG983044 MGB983043:MGC983044 MPX983043:MPY983044 MZT983043:MZU983044 NJP983043:NJQ983044 NTL983043:NTM983044 ODH983043:ODI983044 OND983043:ONE983044 OWZ983043:OXA983044 PGV983043:PGW983044 PQR983043:PQS983044 QAN983043:QAO983044 QKJ983043:QKK983044 QUF983043:QUG983044 REB983043:REC983044 RNX983043:RNY983044 RXT983043:RXU983044 SHP983043:SHQ983044 SRL983043:SRM983044 TBH983043:TBI983044 TLD983043:TLE983044 TUZ983043:TVA983044 UEV983043:UEW983044 UOR983043:UOS983044 UYN983043:UYO983044 VIJ983043:VIK983044 VSF983043:VSG983044 WCB983043:WCC983044 WLX983043:WLY983044 WVT983043:WVU983044 WVQ983043:WVR983044 JE65533:JF65534 TA65533:TB65534 ACW65533:ACX65534 AMS65533:AMT65534 AWO65533:AWP65534 BGK65533:BGL65534 BQG65533:BQH65534 CAC65533:CAD65534 CJY65533:CJZ65534 CTU65533:CTV65534 DDQ65533:DDR65534 DNM65533:DNN65534 DXI65533:DXJ65534 EHE65533:EHF65534 ERA65533:ERB65534 FAW65533:FAX65534 FKS65533:FKT65534 FUO65533:FUP65534 GEK65533:GEL65534 GOG65533:GOH65534 GYC65533:GYD65534 HHY65533:HHZ65534 HRU65533:HRV65534 IBQ65533:IBR65534 ILM65533:ILN65534 IVI65533:IVJ65534 JFE65533:JFF65534 JPA65533:JPB65534 JYW65533:JYX65534 KIS65533:KIT65534 KSO65533:KSP65534 LCK65533:LCL65534 LMG65533:LMH65534 LWC65533:LWD65534 MFY65533:MFZ65534 MPU65533:MPV65534 MZQ65533:MZR65534 NJM65533:NJN65534 NTI65533:NTJ65534 ODE65533:ODF65534 ONA65533:ONB65534 OWW65533:OWX65534 PGS65533:PGT65534 PQO65533:PQP65534 QAK65533:QAL65534 QKG65533:QKH65534 QUC65533:QUD65534 RDY65533:RDZ65534 RNU65533:RNV65534 RXQ65533:RXR65534 SHM65533:SHN65534 SRI65533:SRJ65534 TBE65533:TBF65534 TLA65533:TLB65534 TUW65533:TUX65534 UES65533:UET65534 UOO65533:UOP65534 UYK65533:UYL65534 VIG65533:VIH65534 VSC65533:VSD65534 WBY65533:WBZ65534 WLU65533:WLV65534 WVQ65533:WVR65534 JE131069:JF131070 TA131069:TB131070 ACW131069:ACX131070 AMS131069:AMT131070 AWO131069:AWP131070 BGK131069:BGL131070 BQG131069:BQH131070 CAC131069:CAD131070 CJY131069:CJZ131070 CTU131069:CTV131070 DDQ131069:DDR131070 DNM131069:DNN131070 DXI131069:DXJ131070 EHE131069:EHF131070 ERA131069:ERB131070 FAW131069:FAX131070 FKS131069:FKT131070 FUO131069:FUP131070 GEK131069:GEL131070 GOG131069:GOH131070 GYC131069:GYD131070 HHY131069:HHZ131070 HRU131069:HRV131070 IBQ131069:IBR131070 ILM131069:ILN131070 IVI131069:IVJ131070 JFE131069:JFF131070 JPA131069:JPB131070 JYW131069:JYX131070 KIS131069:KIT131070 KSO131069:KSP131070 LCK131069:LCL131070 LMG131069:LMH131070 LWC131069:LWD131070 MFY131069:MFZ131070 MPU131069:MPV131070 MZQ131069:MZR131070 NJM131069:NJN131070 NTI131069:NTJ131070 ODE131069:ODF131070 ONA131069:ONB131070 OWW131069:OWX131070 PGS131069:PGT131070 PQO131069:PQP131070 QAK131069:QAL131070 QKG131069:QKH131070 QUC131069:QUD131070 RDY131069:RDZ131070 RNU131069:RNV131070 RXQ131069:RXR131070 SHM131069:SHN131070 SRI131069:SRJ131070 TBE131069:TBF131070 TLA131069:TLB131070 TUW131069:TUX131070 UES131069:UET131070 UOO131069:UOP131070 UYK131069:UYL131070 VIG131069:VIH131070 VSC131069:VSD131070 WBY131069:WBZ131070 WLU131069:WLV131070 WVQ131069:WVR131070 JE196605:JF196606 TA196605:TB196606 ACW196605:ACX196606 AMS196605:AMT196606 AWO196605:AWP196606 BGK196605:BGL196606 BQG196605:BQH196606 CAC196605:CAD196606 CJY196605:CJZ196606 CTU196605:CTV196606 DDQ196605:DDR196606 DNM196605:DNN196606 DXI196605:DXJ196606 EHE196605:EHF196606 ERA196605:ERB196606 FAW196605:FAX196606 FKS196605:FKT196606 FUO196605:FUP196606 GEK196605:GEL196606 GOG196605:GOH196606 GYC196605:GYD196606 HHY196605:HHZ196606 HRU196605:HRV196606 IBQ196605:IBR196606 ILM196605:ILN196606 IVI196605:IVJ196606 JFE196605:JFF196606 JPA196605:JPB196606 JYW196605:JYX196606 KIS196605:KIT196606 KSO196605:KSP196606 LCK196605:LCL196606 LMG196605:LMH196606 LWC196605:LWD196606 MFY196605:MFZ196606 MPU196605:MPV196606 MZQ196605:MZR196606 NJM196605:NJN196606 NTI196605:NTJ196606 ODE196605:ODF196606 ONA196605:ONB196606 OWW196605:OWX196606 PGS196605:PGT196606 PQO196605:PQP196606 QAK196605:QAL196606 QKG196605:QKH196606 QUC196605:QUD196606 RDY196605:RDZ196606 RNU196605:RNV196606 RXQ196605:RXR196606 SHM196605:SHN196606 SRI196605:SRJ196606 TBE196605:TBF196606 TLA196605:TLB196606 TUW196605:TUX196606 UES196605:UET196606 UOO196605:UOP196606 UYK196605:UYL196606 VIG196605:VIH196606 VSC196605:VSD196606 WBY196605:WBZ196606 WLU196605:WLV196606 WVQ196605:WVR196606 JE262141:JF262142 TA262141:TB262142 ACW262141:ACX262142 AMS262141:AMT262142 AWO262141:AWP262142 BGK262141:BGL262142 BQG262141:BQH262142 CAC262141:CAD262142 CJY262141:CJZ262142 CTU262141:CTV262142 DDQ262141:DDR262142 DNM262141:DNN262142 DXI262141:DXJ262142 EHE262141:EHF262142 ERA262141:ERB262142 FAW262141:FAX262142 FKS262141:FKT262142 FUO262141:FUP262142 GEK262141:GEL262142 GOG262141:GOH262142 GYC262141:GYD262142 HHY262141:HHZ262142 HRU262141:HRV262142 IBQ262141:IBR262142 ILM262141:ILN262142 IVI262141:IVJ262142 JFE262141:JFF262142 JPA262141:JPB262142 JYW262141:JYX262142 KIS262141:KIT262142 KSO262141:KSP262142 LCK262141:LCL262142 LMG262141:LMH262142 LWC262141:LWD262142 MFY262141:MFZ262142 MPU262141:MPV262142 MZQ262141:MZR262142 NJM262141:NJN262142 NTI262141:NTJ262142 ODE262141:ODF262142 ONA262141:ONB262142 OWW262141:OWX262142 PGS262141:PGT262142 PQO262141:PQP262142 QAK262141:QAL262142 QKG262141:QKH262142 QUC262141:QUD262142 RDY262141:RDZ262142 RNU262141:RNV262142 RXQ262141:RXR262142 SHM262141:SHN262142 SRI262141:SRJ262142 TBE262141:TBF262142 TLA262141:TLB262142 TUW262141:TUX262142 UES262141:UET262142 UOO262141:UOP262142 UYK262141:UYL262142 VIG262141:VIH262142 VSC262141:VSD262142 WBY262141:WBZ262142 WLU262141:WLV262142 WVQ262141:WVR262142 JE327677:JF327678 TA327677:TB327678 ACW327677:ACX327678 AMS327677:AMT327678 AWO327677:AWP327678 BGK327677:BGL327678 BQG327677:BQH327678 CAC327677:CAD327678 CJY327677:CJZ327678 CTU327677:CTV327678 DDQ327677:DDR327678 DNM327677:DNN327678 DXI327677:DXJ327678 EHE327677:EHF327678 ERA327677:ERB327678 FAW327677:FAX327678 FKS327677:FKT327678 FUO327677:FUP327678 GEK327677:GEL327678 GOG327677:GOH327678 GYC327677:GYD327678 HHY327677:HHZ327678 HRU327677:HRV327678 IBQ327677:IBR327678 ILM327677:ILN327678 IVI327677:IVJ327678 JFE327677:JFF327678 JPA327677:JPB327678 JYW327677:JYX327678 KIS327677:KIT327678 KSO327677:KSP327678 LCK327677:LCL327678 LMG327677:LMH327678 LWC327677:LWD327678 MFY327677:MFZ327678 MPU327677:MPV327678 MZQ327677:MZR327678 NJM327677:NJN327678 NTI327677:NTJ327678 ODE327677:ODF327678 ONA327677:ONB327678 OWW327677:OWX327678 PGS327677:PGT327678 PQO327677:PQP327678 QAK327677:QAL327678 QKG327677:QKH327678 QUC327677:QUD327678 RDY327677:RDZ327678 RNU327677:RNV327678 RXQ327677:RXR327678 SHM327677:SHN327678 SRI327677:SRJ327678 TBE327677:TBF327678 TLA327677:TLB327678 TUW327677:TUX327678 UES327677:UET327678 UOO327677:UOP327678 UYK327677:UYL327678 VIG327677:VIH327678 VSC327677:VSD327678 WBY327677:WBZ327678 WLU327677:WLV327678 WVQ327677:WVR327678 JE393213:JF393214 TA393213:TB393214 ACW393213:ACX393214 AMS393213:AMT393214 AWO393213:AWP393214 BGK393213:BGL393214 BQG393213:BQH393214 CAC393213:CAD393214 CJY393213:CJZ393214 CTU393213:CTV393214 DDQ393213:DDR393214 DNM393213:DNN393214 DXI393213:DXJ393214 EHE393213:EHF393214 ERA393213:ERB393214 FAW393213:FAX393214 FKS393213:FKT393214 FUO393213:FUP393214 GEK393213:GEL393214 GOG393213:GOH393214 GYC393213:GYD393214 HHY393213:HHZ393214 HRU393213:HRV393214 IBQ393213:IBR393214 ILM393213:ILN393214 IVI393213:IVJ393214 JFE393213:JFF393214 JPA393213:JPB393214 JYW393213:JYX393214 KIS393213:KIT393214 KSO393213:KSP393214 LCK393213:LCL393214 LMG393213:LMH393214 LWC393213:LWD393214 MFY393213:MFZ393214 MPU393213:MPV393214 MZQ393213:MZR393214 NJM393213:NJN393214 NTI393213:NTJ393214 ODE393213:ODF393214 ONA393213:ONB393214 OWW393213:OWX393214 PGS393213:PGT393214 PQO393213:PQP393214 QAK393213:QAL393214 QKG393213:QKH393214 QUC393213:QUD393214 RDY393213:RDZ393214 RNU393213:RNV393214 RXQ393213:RXR393214 SHM393213:SHN393214 SRI393213:SRJ393214 TBE393213:TBF393214 TLA393213:TLB393214 TUW393213:TUX393214 UES393213:UET393214 UOO393213:UOP393214 UYK393213:UYL393214 VIG393213:VIH393214 VSC393213:VSD393214 WBY393213:WBZ393214 WLU393213:WLV393214 WVQ393213:WVR393214 JE458749:JF458750 TA458749:TB458750 ACW458749:ACX458750 AMS458749:AMT458750 AWO458749:AWP458750 BGK458749:BGL458750 BQG458749:BQH458750 CAC458749:CAD458750 CJY458749:CJZ458750 CTU458749:CTV458750 DDQ458749:DDR458750 DNM458749:DNN458750 DXI458749:DXJ458750 EHE458749:EHF458750 ERA458749:ERB458750 FAW458749:FAX458750 FKS458749:FKT458750 FUO458749:FUP458750 GEK458749:GEL458750 GOG458749:GOH458750 GYC458749:GYD458750 HHY458749:HHZ458750 HRU458749:HRV458750 IBQ458749:IBR458750 ILM458749:ILN458750 IVI458749:IVJ458750 JFE458749:JFF458750 JPA458749:JPB458750 JYW458749:JYX458750 KIS458749:KIT458750 KSO458749:KSP458750 LCK458749:LCL458750 LMG458749:LMH458750 LWC458749:LWD458750 MFY458749:MFZ458750 MPU458749:MPV458750 MZQ458749:MZR458750 NJM458749:NJN458750 NTI458749:NTJ458750 ODE458749:ODF458750 ONA458749:ONB458750 OWW458749:OWX458750 PGS458749:PGT458750 PQO458749:PQP458750 QAK458749:QAL458750 QKG458749:QKH458750 QUC458749:QUD458750 RDY458749:RDZ458750 RNU458749:RNV458750 RXQ458749:RXR458750 SHM458749:SHN458750 SRI458749:SRJ458750 TBE458749:TBF458750 TLA458749:TLB458750 TUW458749:TUX458750 UES458749:UET458750 UOO458749:UOP458750 UYK458749:UYL458750 VIG458749:VIH458750 VSC458749:VSD458750 WBY458749:WBZ458750 WLU458749:WLV458750 WVQ458749:WVR458750 JE524285:JF524286 TA524285:TB524286 ACW524285:ACX524286 AMS524285:AMT524286 AWO524285:AWP524286 BGK524285:BGL524286 BQG524285:BQH524286 CAC524285:CAD524286 CJY524285:CJZ524286 CTU524285:CTV524286 DDQ524285:DDR524286 DNM524285:DNN524286 DXI524285:DXJ524286 EHE524285:EHF524286 ERA524285:ERB524286 FAW524285:FAX524286 FKS524285:FKT524286 FUO524285:FUP524286 GEK524285:GEL524286 GOG524285:GOH524286 GYC524285:GYD524286 HHY524285:HHZ524286 HRU524285:HRV524286 IBQ524285:IBR524286 ILM524285:ILN524286 IVI524285:IVJ524286 JFE524285:JFF524286 JPA524285:JPB524286 JYW524285:JYX524286 KIS524285:KIT524286 KSO524285:KSP524286 LCK524285:LCL524286 LMG524285:LMH524286 LWC524285:LWD524286 MFY524285:MFZ524286 MPU524285:MPV524286 MZQ524285:MZR524286 NJM524285:NJN524286 NTI524285:NTJ524286 ODE524285:ODF524286 ONA524285:ONB524286 OWW524285:OWX524286 PGS524285:PGT524286 PQO524285:PQP524286 QAK524285:QAL524286 QKG524285:QKH524286 QUC524285:QUD524286 RDY524285:RDZ524286 RNU524285:RNV524286 RXQ524285:RXR524286 SHM524285:SHN524286 SRI524285:SRJ524286 TBE524285:TBF524286 TLA524285:TLB524286 TUW524285:TUX524286 UES524285:UET524286 UOO524285:UOP524286 UYK524285:UYL524286 VIG524285:VIH524286 VSC524285:VSD524286 WBY524285:WBZ524286 WLU524285:WLV524286 WVQ524285:WVR524286 JE589821:JF589822 TA589821:TB589822 ACW589821:ACX589822 AMS589821:AMT589822 AWO589821:AWP589822 BGK589821:BGL589822 BQG589821:BQH589822 CAC589821:CAD589822 CJY589821:CJZ589822 CTU589821:CTV589822 DDQ589821:DDR589822 DNM589821:DNN589822 DXI589821:DXJ589822 EHE589821:EHF589822 ERA589821:ERB589822 FAW589821:FAX589822 FKS589821:FKT589822 FUO589821:FUP589822 GEK589821:GEL589822 GOG589821:GOH589822 GYC589821:GYD589822 HHY589821:HHZ589822 HRU589821:HRV589822 IBQ589821:IBR589822 ILM589821:ILN589822 IVI589821:IVJ589822 JFE589821:JFF589822 JPA589821:JPB589822 JYW589821:JYX589822 KIS589821:KIT589822 KSO589821:KSP589822 LCK589821:LCL589822 LMG589821:LMH589822 LWC589821:LWD589822 MFY589821:MFZ589822 MPU589821:MPV589822 MZQ589821:MZR589822 NJM589821:NJN589822 NTI589821:NTJ589822 ODE589821:ODF589822 ONA589821:ONB589822 OWW589821:OWX589822 PGS589821:PGT589822 PQO589821:PQP589822 QAK589821:QAL589822 QKG589821:QKH589822 QUC589821:QUD589822 RDY589821:RDZ589822 RNU589821:RNV589822 RXQ589821:RXR589822 SHM589821:SHN589822 SRI589821:SRJ589822 TBE589821:TBF589822 TLA589821:TLB589822 TUW589821:TUX589822 UES589821:UET589822 UOO589821:UOP589822 UYK589821:UYL589822 VIG589821:VIH589822 VSC589821:VSD589822 WBY589821:WBZ589822 WLU589821:WLV589822 WVQ589821:WVR589822 JE655357:JF655358 TA655357:TB655358 ACW655357:ACX655358 AMS655357:AMT655358 AWO655357:AWP655358 BGK655357:BGL655358 BQG655357:BQH655358 CAC655357:CAD655358 CJY655357:CJZ655358 CTU655357:CTV655358 DDQ655357:DDR655358 DNM655357:DNN655358 DXI655357:DXJ655358 EHE655357:EHF655358 ERA655357:ERB655358 FAW655357:FAX655358 FKS655357:FKT655358 FUO655357:FUP655358 GEK655357:GEL655358 GOG655357:GOH655358 GYC655357:GYD655358 HHY655357:HHZ655358 HRU655357:HRV655358 IBQ655357:IBR655358 ILM655357:ILN655358 IVI655357:IVJ655358 JFE655357:JFF655358 JPA655357:JPB655358 JYW655357:JYX655358 KIS655357:KIT655358 KSO655357:KSP655358 LCK655357:LCL655358 LMG655357:LMH655358 LWC655357:LWD655358 MFY655357:MFZ655358 MPU655357:MPV655358 MZQ655357:MZR655358 NJM655357:NJN655358 NTI655357:NTJ655358 ODE655357:ODF655358 ONA655357:ONB655358 OWW655357:OWX655358 PGS655357:PGT655358 PQO655357:PQP655358 QAK655357:QAL655358 QKG655357:QKH655358 QUC655357:QUD655358 RDY655357:RDZ655358 RNU655357:RNV655358 RXQ655357:RXR655358 SHM655357:SHN655358 SRI655357:SRJ655358 TBE655357:TBF655358 TLA655357:TLB655358 TUW655357:TUX655358 UES655357:UET655358 UOO655357:UOP655358 UYK655357:UYL655358 VIG655357:VIH655358 VSC655357:VSD655358 WBY655357:WBZ655358 WLU655357:WLV655358 WVQ655357:WVR655358 JE720893:JF720894 TA720893:TB720894 ACW720893:ACX720894 AMS720893:AMT720894 AWO720893:AWP720894 BGK720893:BGL720894 BQG720893:BQH720894 CAC720893:CAD720894 CJY720893:CJZ720894 CTU720893:CTV720894 DDQ720893:DDR720894 DNM720893:DNN720894 DXI720893:DXJ720894 EHE720893:EHF720894 ERA720893:ERB720894 FAW720893:FAX720894 FKS720893:FKT720894 FUO720893:FUP720894 GEK720893:GEL720894 GOG720893:GOH720894 GYC720893:GYD720894 HHY720893:HHZ720894 HRU720893:HRV720894 IBQ720893:IBR720894 ILM720893:ILN720894 IVI720893:IVJ720894 JFE720893:JFF720894 JPA720893:JPB720894 JYW720893:JYX720894 KIS720893:KIT720894 KSO720893:KSP720894 LCK720893:LCL720894 LMG720893:LMH720894 LWC720893:LWD720894 MFY720893:MFZ720894 MPU720893:MPV720894 MZQ720893:MZR720894 NJM720893:NJN720894 NTI720893:NTJ720894 ODE720893:ODF720894 ONA720893:ONB720894 OWW720893:OWX720894 PGS720893:PGT720894 PQO720893:PQP720894 QAK720893:QAL720894 QKG720893:QKH720894 QUC720893:QUD720894 RDY720893:RDZ720894 RNU720893:RNV720894 RXQ720893:RXR720894 SHM720893:SHN720894 SRI720893:SRJ720894 TBE720893:TBF720894 TLA720893:TLB720894 TUW720893:TUX720894 UES720893:UET720894 UOO720893:UOP720894 UYK720893:UYL720894 VIG720893:VIH720894 VSC720893:VSD720894 WBY720893:WBZ720894 WLU720893:WLV720894 WVQ720893:WVR720894 JE786429:JF786430 TA786429:TB786430 ACW786429:ACX786430 AMS786429:AMT786430 AWO786429:AWP786430 BGK786429:BGL786430 BQG786429:BQH786430 CAC786429:CAD786430 CJY786429:CJZ786430 CTU786429:CTV786430 DDQ786429:DDR786430 DNM786429:DNN786430 DXI786429:DXJ786430 EHE786429:EHF786430 ERA786429:ERB786430 FAW786429:FAX786430 FKS786429:FKT786430 FUO786429:FUP786430 GEK786429:GEL786430 GOG786429:GOH786430 GYC786429:GYD786430 HHY786429:HHZ786430 HRU786429:HRV786430 IBQ786429:IBR786430 ILM786429:ILN786430 IVI786429:IVJ786430 JFE786429:JFF786430 JPA786429:JPB786430 JYW786429:JYX786430 KIS786429:KIT786430 KSO786429:KSP786430 LCK786429:LCL786430 LMG786429:LMH786430 LWC786429:LWD786430 MFY786429:MFZ786430 MPU786429:MPV786430 MZQ786429:MZR786430 NJM786429:NJN786430 NTI786429:NTJ786430 ODE786429:ODF786430 ONA786429:ONB786430 OWW786429:OWX786430 PGS786429:PGT786430 PQO786429:PQP786430 QAK786429:QAL786430 QKG786429:QKH786430 QUC786429:QUD786430 RDY786429:RDZ786430 RNU786429:RNV786430 RXQ786429:RXR786430 SHM786429:SHN786430 SRI786429:SRJ786430 TBE786429:TBF786430 TLA786429:TLB786430 TUW786429:TUX786430 UES786429:UET786430 UOO786429:UOP786430 UYK786429:UYL786430 VIG786429:VIH786430 VSC786429:VSD786430 WBY786429:WBZ786430 WLU786429:WLV786430 WVQ786429:WVR786430 JE851965:JF851966 TA851965:TB851966 ACW851965:ACX851966 AMS851965:AMT851966 AWO851965:AWP851966 BGK851965:BGL851966 BQG851965:BQH851966 CAC851965:CAD851966 CJY851965:CJZ851966 CTU851965:CTV851966 DDQ851965:DDR851966 DNM851965:DNN851966 DXI851965:DXJ851966 EHE851965:EHF851966 ERA851965:ERB851966 FAW851965:FAX851966 FKS851965:FKT851966 FUO851965:FUP851966 GEK851965:GEL851966 GOG851965:GOH851966 GYC851965:GYD851966 HHY851965:HHZ851966 HRU851965:HRV851966 IBQ851965:IBR851966 ILM851965:ILN851966 IVI851965:IVJ851966 JFE851965:JFF851966 JPA851965:JPB851966 JYW851965:JYX851966 KIS851965:KIT851966 KSO851965:KSP851966 LCK851965:LCL851966 LMG851965:LMH851966 LWC851965:LWD851966 MFY851965:MFZ851966 MPU851965:MPV851966 MZQ851965:MZR851966 NJM851965:NJN851966 NTI851965:NTJ851966 ODE851965:ODF851966 ONA851965:ONB851966 OWW851965:OWX851966 PGS851965:PGT851966 PQO851965:PQP851966 QAK851965:QAL851966 QKG851965:QKH851966 QUC851965:QUD851966 RDY851965:RDZ851966 RNU851965:RNV851966 RXQ851965:RXR851966 SHM851965:SHN851966 SRI851965:SRJ851966 TBE851965:TBF851966 TLA851965:TLB851966 TUW851965:TUX851966 UES851965:UET851966 UOO851965:UOP851966 UYK851965:UYL851966 VIG851965:VIH851966 VSC851965:VSD851966 WBY851965:WBZ851966 WLU851965:WLV851966 WVQ851965:WVR851966 JE917501:JF917502 TA917501:TB917502 ACW917501:ACX917502 AMS917501:AMT917502 AWO917501:AWP917502 BGK917501:BGL917502 BQG917501:BQH917502 CAC917501:CAD917502 CJY917501:CJZ917502 CTU917501:CTV917502 DDQ917501:DDR917502 DNM917501:DNN917502 DXI917501:DXJ917502 EHE917501:EHF917502 ERA917501:ERB917502 FAW917501:FAX917502 FKS917501:FKT917502 FUO917501:FUP917502 GEK917501:GEL917502 GOG917501:GOH917502 GYC917501:GYD917502 HHY917501:HHZ917502 HRU917501:HRV917502 IBQ917501:IBR917502 ILM917501:ILN917502 IVI917501:IVJ917502 JFE917501:JFF917502 JPA917501:JPB917502 JYW917501:JYX917502 KIS917501:KIT917502 KSO917501:KSP917502 LCK917501:LCL917502 LMG917501:LMH917502 LWC917501:LWD917502 MFY917501:MFZ917502 MPU917501:MPV917502 MZQ917501:MZR917502 NJM917501:NJN917502 NTI917501:NTJ917502 ODE917501:ODF917502 ONA917501:ONB917502 OWW917501:OWX917502 PGS917501:PGT917502 PQO917501:PQP917502 QAK917501:QAL917502 QKG917501:QKH917502 QUC917501:QUD917502 RDY917501:RDZ917502 RNU917501:RNV917502 RXQ917501:RXR917502 SHM917501:SHN917502 SRI917501:SRJ917502 TBE917501:TBF917502 TLA917501:TLB917502 TUW917501:TUX917502 UES917501:UET917502 UOO917501:UOP917502 UYK917501:UYL917502 VIG917501:VIH917502 VSC917501:VSD917502 WBY917501:WBZ917502 WLU917501:WLV917502 WVQ917501:WVR917502 JE983037:JF983038 TA983037:TB983038 ACW983037:ACX983038 AMS983037:AMT983038 AWO983037:AWP983038 BGK983037:BGL983038 BQG983037:BQH983038 CAC983037:CAD983038 CJY983037:CJZ983038 CTU983037:CTV983038 DDQ983037:DDR983038 DNM983037:DNN983038 DXI983037:DXJ983038 EHE983037:EHF983038 ERA983037:ERB983038 FAW983037:FAX983038 FKS983037:FKT983038 FUO983037:FUP983038 GEK983037:GEL983038 GOG983037:GOH983038 GYC983037:GYD983038 HHY983037:HHZ983038 HRU983037:HRV983038 IBQ983037:IBR983038 ILM983037:ILN983038 IVI983037:IVJ983038 JFE983037:JFF983038 JPA983037:JPB983038 JYW983037:JYX983038 KIS983037:KIT983038 KSO983037:KSP983038 LCK983037:LCL983038 LMG983037:LMH983038 LWC983037:LWD983038 MFY983037:MFZ983038 MPU983037:MPV983038 MZQ983037:MZR983038 NJM983037:NJN983038 NTI983037:NTJ983038 ODE983037:ODF983038 ONA983037:ONB983038 OWW983037:OWX983038 PGS983037:PGT983038 PQO983037:PQP983038 QAK983037:QAL983038 QKG983037:QKH983038 QUC983037:QUD983038 RDY983037:RDZ983038 RNU983037:RNV983038 RXQ983037:RXR983038 SHM983037:SHN983038 SRI983037:SRJ983038 TBE983037:TBF983038 TLA983037:TLB983038 TUW983037:TUX983038 UES983037:UET983038 UOO983037:UOP983038 UYK983037:UYL983038 VIG983037:VIH983038 VSC983037:VSD983038 WBY983037:WBZ983038 WLU983037:WLV983038 WVQ983037:WVR983038 JH65533:JI65534 TD65533:TE65534 ACZ65533:ADA65534 AMV65533:AMW65534 AWR65533:AWS65534 BGN65533:BGO65534 BQJ65533:BQK65534 CAF65533:CAG65534 CKB65533:CKC65534 CTX65533:CTY65534 DDT65533:DDU65534 DNP65533:DNQ65534 DXL65533:DXM65534 EHH65533:EHI65534 ERD65533:ERE65534 FAZ65533:FBA65534 FKV65533:FKW65534 FUR65533:FUS65534 GEN65533:GEO65534 GOJ65533:GOK65534 GYF65533:GYG65534 HIB65533:HIC65534 HRX65533:HRY65534 IBT65533:IBU65534 ILP65533:ILQ65534 IVL65533:IVM65534 JFH65533:JFI65534 JPD65533:JPE65534 JYZ65533:JZA65534 KIV65533:KIW65534 KSR65533:KSS65534 LCN65533:LCO65534 LMJ65533:LMK65534 LWF65533:LWG65534 MGB65533:MGC65534 MPX65533:MPY65534 MZT65533:MZU65534 NJP65533:NJQ65534 NTL65533:NTM65534 ODH65533:ODI65534 OND65533:ONE65534 OWZ65533:OXA65534 PGV65533:PGW65534 PQR65533:PQS65534 QAN65533:QAO65534 QKJ65533:QKK65534 QUF65533:QUG65534 REB65533:REC65534 RNX65533:RNY65534 RXT65533:RXU65534 SHP65533:SHQ65534 SRL65533:SRM65534 TBH65533:TBI65534 TLD65533:TLE65534 TUZ65533:TVA65534 UEV65533:UEW65534 UOR65533:UOS65534 UYN65533:UYO65534 VIJ65533:VIK65534 VSF65533:VSG65534 WCB65533:WCC65534 WLX65533:WLY65534 WVT65533:WVU65534 JH131069:JI131070 TD131069:TE131070 ACZ131069:ADA131070 AMV131069:AMW131070 AWR131069:AWS131070 BGN131069:BGO131070 BQJ131069:BQK131070 CAF131069:CAG131070 CKB131069:CKC131070 CTX131069:CTY131070 DDT131069:DDU131070 DNP131069:DNQ131070 DXL131069:DXM131070 EHH131069:EHI131070 ERD131069:ERE131070 FAZ131069:FBA131070 FKV131069:FKW131070 FUR131069:FUS131070 GEN131069:GEO131070 GOJ131069:GOK131070 GYF131069:GYG131070 HIB131069:HIC131070 HRX131069:HRY131070 IBT131069:IBU131070 ILP131069:ILQ131070 IVL131069:IVM131070 JFH131069:JFI131070 JPD131069:JPE131070 JYZ131069:JZA131070 KIV131069:KIW131070 KSR131069:KSS131070 LCN131069:LCO131070 LMJ131069:LMK131070 LWF131069:LWG131070 MGB131069:MGC131070 MPX131069:MPY131070 MZT131069:MZU131070 NJP131069:NJQ131070 NTL131069:NTM131070 ODH131069:ODI131070 OND131069:ONE131070 OWZ131069:OXA131070 PGV131069:PGW131070 PQR131069:PQS131070 QAN131069:QAO131070 QKJ131069:QKK131070 QUF131069:QUG131070 REB131069:REC131070 RNX131069:RNY131070 RXT131069:RXU131070 SHP131069:SHQ131070 SRL131069:SRM131070 TBH131069:TBI131070 TLD131069:TLE131070 TUZ131069:TVA131070 UEV131069:UEW131070 UOR131069:UOS131070 UYN131069:UYO131070 VIJ131069:VIK131070 VSF131069:VSG131070 WCB131069:WCC131070 WLX131069:WLY131070 WVT131069:WVU131070 JH196605:JI196606 TD196605:TE196606 ACZ196605:ADA196606 AMV196605:AMW196606 AWR196605:AWS196606 BGN196605:BGO196606 BQJ196605:BQK196606 CAF196605:CAG196606 CKB196605:CKC196606 CTX196605:CTY196606 DDT196605:DDU196606 DNP196605:DNQ196606 DXL196605:DXM196606 EHH196605:EHI196606 ERD196605:ERE196606 FAZ196605:FBA196606 FKV196605:FKW196606 FUR196605:FUS196606 GEN196605:GEO196606 GOJ196605:GOK196606 GYF196605:GYG196606 HIB196605:HIC196606 HRX196605:HRY196606 IBT196605:IBU196606 ILP196605:ILQ196606 IVL196605:IVM196606 JFH196605:JFI196606 JPD196605:JPE196606 JYZ196605:JZA196606 KIV196605:KIW196606 KSR196605:KSS196606 LCN196605:LCO196606 LMJ196605:LMK196606 LWF196605:LWG196606 MGB196605:MGC196606 MPX196605:MPY196606 MZT196605:MZU196606 NJP196605:NJQ196606 NTL196605:NTM196606 ODH196605:ODI196606 OND196605:ONE196606 OWZ196605:OXA196606 PGV196605:PGW196606 PQR196605:PQS196606 QAN196605:QAO196606 QKJ196605:QKK196606 QUF196605:QUG196606 REB196605:REC196606 RNX196605:RNY196606 RXT196605:RXU196606 SHP196605:SHQ196606 SRL196605:SRM196606 TBH196605:TBI196606 TLD196605:TLE196606 TUZ196605:TVA196606 UEV196605:UEW196606 UOR196605:UOS196606 UYN196605:UYO196606 VIJ196605:VIK196606 VSF196605:VSG196606 WCB196605:WCC196606 WLX196605:WLY196606 WVT196605:WVU196606 JH262141:JI262142 TD262141:TE262142 ACZ262141:ADA262142 AMV262141:AMW262142 AWR262141:AWS262142 BGN262141:BGO262142 BQJ262141:BQK262142 CAF262141:CAG262142 CKB262141:CKC262142 CTX262141:CTY262142 DDT262141:DDU262142 DNP262141:DNQ262142 DXL262141:DXM262142 EHH262141:EHI262142 ERD262141:ERE262142 FAZ262141:FBA262142 FKV262141:FKW262142 FUR262141:FUS262142 GEN262141:GEO262142 GOJ262141:GOK262142 GYF262141:GYG262142 HIB262141:HIC262142 HRX262141:HRY262142 IBT262141:IBU262142 ILP262141:ILQ262142 IVL262141:IVM262142 JFH262141:JFI262142 JPD262141:JPE262142 JYZ262141:JZA262142 KIV262141:KIW262142 KSR262141:KSS262142 LCN262141:LCO262142 LMJ262141:LMK262142 LWF262141:LWG262142 MGB262141:MGC262142 MPX262141:MPY262142 MZT262141:MZU262142 NJP262141:NJQ262142 NTL262141:NTM262142 ODH262141:ODI262142 OND262141:ONE262142 OWZ262141:OXA262142 PGV262141:PGW262142 PQR262141:PQS262142 QAN262141:QAO262142 QKJ262141:QKK262142 QUF262141:QUG262142 REB262141:REC262142 RNX262141:RNY262142 RXT262141:RXU262142 SHP262141:SHQ262142 SRL262141:SRM262142 TBH262141:TBI262142 TLD262141:TLE262142 TUZ262141:TVA262142 UEV262141:UEW262142 UOR262141:UOS262142 UYN262141:UYO262142 VIJ262141:VIK262142 VSF262141:VSG262142 WCB262141:WCC262142 WLX262141:WLY262142 WVT262141:WVU262142 JH327677:JI327678 TD327677:TE327678 ACZ327677:ADA327678 AMV327677:AMW327678 AWR327677:AWS327678 BGN327677:BGO327678 BQJ327677:BQK327678 CAF327677:CAG327678 CKB327677:CKC327678 CTX327677:CTY327678 DDT327677:DDU327678 DNP327677:DNQ327678 DXL327677:DXM327678 EHH327677:EHI327678 ERD327677:ERE327678 FAZ327677:FBA327678 FKV327677:FKW327678 FUR327677:FUS327678 GEN327677:GEO327678 GOJ327677:GOK327678 GYF327677:GYG327678 HIB327677:HIC327678 HRX327677:HRY327678 IBT327677:IBU327678 ILP327677:ILQ327678 IVL327677:IVM327678 JFH327677:JFI327678 JPD327677:JPE327678 JYZ327677:JZA327678 KIV327677:KIW327678 KSR327677:KSS327678 LCN327677:LCO327678 LMJ327677:LMK327678 LWF327677:LWG327678 MGB327677:MGC327678 MPX327677:MPY327678 MZT327677:MZU327678 NJP327677:NJQ327678 NTL327677:NTM327678 ODH327677:ODI327678 OND327677:ONE327678 OWZ327677:OXA327678 PGV327677:PGW327678 PQR327677:PQS327678 QAN327677:QAO327678 QKJ327677:QKK327678 QUF327677:QUG327678 REB327677:REC327678 RNX327677:RNY327678 RXT327677:RXU327678 SHP327677:SHQ327678 SRL327677:SRM327678 TBH327677:TBI327678 TLD327677:TLE327678 TUZ327677:TVA327678 UEV327677:UEW327678 UOR327677:UOS327678 UYN327677:UYO327678 VIJ327677:VIK327678 VSF327677:VSG327678 WCB327677:WCC327678 WLX327677:WLY327678 WVT327677:WVU327678 JH393213:JI393214 TD393213:TE393214 ACZ393213:ADA393214 AMV393213:AMW393214 AWR393213:AWS393214 BGN393213:BGO393214 BQJ393213:BQK393214 CAF393213:CAG393214 CKB393213:CKC393214 CTX393213:CTY393214 DDT393213:DDU393214 DNP393213:DNQ393214 DXL393213:DXM393214 EHH393213:EHI393214 ERD393213:ERE393214 FAZ393213:FBA393214 FKV393213:FKW393214 FUR393213:FUS393214 GEN393213:GEO393214 GOJ393213:GOK393214 GYF393213:GYG393214 HIB393213:HIC393214 HRX393213:HRY393214 IBT393213:IBU393214 ILP393213:ILQ393214 IVL393213:IVM393214 JFH393213:JFI393214 JPD393213:JPE393214 JYZ393213:JZA393214 KIV393213:KIW393214 KSR393213:KSS393214 LCN393213:LCO393214 LMJ393213:LMK393214 LWF393213:LWG393214 MGB393213:MGC393214 MPX393213:MPY393214 MZT393213:MZU393214 NJP393213:NJQ393214 NTL393213:NTM393214 ODH393213:ODI393214 OND393213:ONE393214 OWZ393213:OXA393214 PGV393213:PGW393214 PQR393213:PQS393214 QAN393213:QAO393214 QKJ393213:QKK393214 QUF393213:QUG393214 REB393213:REC393214 RNX393213:RNY393214 RXT393213:RXU393214 SHP393213:SHQ393214 SRL393213:SRM393214 TBH393213:TBI393214 TLD393213:TLE393214 TUZ393213:TVA393214 UEV393213:UEW393214 UOR393213:UOS393214 UYN393213:UYO393214 VIJ393213:VIK393214 VSF393213:VSG393214 WCB393213:WCC393214 WLX393213:WLY393214 WVT393213:WVU393214 JH458749:JI458750 TD458749:TE458750 ACZ458749:ADA458750 AMV458749:AMW458750 AWR458749:AWS458750 BGN458749:BGO458750 BQJ458749:BQK458750 CAF458749:CAG458750 CKB458749:CKC458750 CTX458749:CTY458750 DDT458749:DDU458750 DNP458749:DNQ458750 DXL458749:DXM458750 EHH458749:EHI458750 ERD458749:ERE458750 FAZ458749:FBA458750 FKV458749:FKW458750 FUR458749:FUS458750 GEN458749:GEO458750 GOJ458749:GOK458750 GYF458749:GYG458750 HIB458749:HIC458750 HRX458749:HRY458750 IBT458749:IBU458750 ILP458749:ILQ458750 IVL458749:IVM458750 JFH458749:JFI458750 JPD458749:JPE458750 JYZ458749:JZA458750 KIV458749:KIW458750 KSR458749:KSS458750 LCN458749:LCO458750 LMJ458749:LMK458750 LWF458749:LWG458750 MGB458749:MGC458750 MPX458749:MPY458750 MZT458749:MZU458750 NJP458749:NJQ458750 NTL458749:NTM458750 ODH458749:ODI458750 OND458749:ONE458750 OWZ458749:OXA458750 PGV458749:PGW458750 PQR458749:PQS458750 QAN458749:QAO458750 QKJ458749:QKK458750 QUF458749:QUG458750 REB458749:REC458750 RNX458749:RNY458750 RXT458749:RXU458750 SHP458749:SHQ458750 SRL458749:SRM458750 TBH458749:TBI458750 TLD458749:TLE458750 TUZ458749:TVA458750 UEV458749:UEW458750 UOR458749:UOS458750 UYN458749:UYO458750 VIJ458749:VIK458750 VSF458749:VSG458750 WCB458749:WCC458750 WLX458749:WLY458750 WVT458749:WVU458750 JH524285:JI524286 TD524285:TE524286 ACZ524285:ADA524286 AMV524285:AMW524286 AWR524285:AWS524286 BGN524285:BGO524286 BQJ524285:BQK524286 CAF524285:CAG524286 CKB524285:CKC524286 CTX524285:CTY524286 DDT524285:DDU524286 DNP524285:DNQ524286 DXL524285:DXM524286 EHH524285:EHI524286 ERD524285:ERE524286 FAZ524285:FBA524286 FKV524285:FKW524286 FUR524285:FUS524286 GEN524285:GEO524286 GOJ524285:GOK524286 GYF524285:GYG524286 HIB524285:HIC524286 HRX524285:HRY524286 IBT524285:IBU524286 ILP524285:ILQ524286 IVL524285:IVM524286 JFH524285:JFI524286 JPD524285:JPE524286 JYZ524285:JZA524286 KIV524285:KIW524286 KSR524285:KSS524286 LCN524285:LCO524286 LMJ524285:LMK524286 LWF524285:LWG524286 MGB524285:MGC524286 MPX524285:MPY524286 MZT524285:MZU524286 NJP524285:NJQ524286 NTL524285:NTM524286 ODH524285:ODI524286 OND524285:ONE524286 OWZ524285:OXA524286 PGV524285:PGW524286 PQR524285:PQS524286 QAN524285:QAO524286 QKJ524285:QKK524286 QUF524285:QUG524286 REB524285:REC524286 RNX524285:RNY524286 RXT524285:RXU524286 SHP524285:SHQ524286 SRL524285:SRM524286 TBH524285:TBI524286 TLD524285:TLE524286 TUZ524285:TVA524286 UEV524285:UEW524286 UOR524285:UOS524286 UYN524285:UYO524286 VIJ524285:VIK524286 VSF524285:VSG524286 WCB524285:WCC524286 WLX524285:WLY524286 WVT524285:WVU524286 JH589821:JI589822 TD589821:TE589822 ACZ589821:ADA589822 AMV589821:AMW589822 AWR589821:AWS589822 BGN589821:BGO589822 BQJ589821:BQK589822 CAF589821:CAG589822 CKB589821:CKC589822 CTX589821:CTY589822 DDT589821:DDU589822 DNP589821:DNQ589822 DXL589821:DXM589822 EHH589821:EHI589822 ERD589821:ERE589822 FAZ589821:FBA589822 FKV589821:FKW589822 FUR589821:FUS589822 GEN589821:GEO589822 GOJ589821:GOK589822 GYF589821:GYG589822 HIB589821:HIC589822 HRX589821:HRY589822 IBT589821:IBU589822 ILP589821:ILQ589822 IVL589821:IVM589822 JFH589821:JFI589822 JPD589821:JPE589822 JYZ589821:JZA589822 KIV589821:KIW589822 KSR589821:KSS589822 LCN589821:LCO589822 LMJ589821:LMK589822 LWF589821:LWG589822 MGB589821:MGC589822 MPX589821:MPY589822 MZT589821:MZU589822 NJP589821:NJQ589822 NTL589821:NTM589822 ODH589821:ODI589822 OND589821:ONE589822 OWZ589821:OXA589822 PGV589821:PGW589822 PQR589821:PQS589822 QAN589821:QAO589822 QKJ589821:QKK589822 QUF589821:QUG589822 REB589821:REC589822 RNX589821:RNY589822 RXT589821:RXU589822 SHP589821:SHQ589822 SRL589821:SRM589822 TBH589821:TBI589822 TLD589821:TLE589822 TUZ589821:TVA589822 UEV589821:UEW589822 UOR589821:UOS589822 UYN589821:UYO589822 VIJ589821:VIK589822 VSF589821:VSG589822 WCB589821:WCC589822 WLX589821:WLY589822 WVT589821:WVU589822 JH655357:JI655358 TD655357:TE655358 ACZ655357:ADA655358 AMV655357:AMW655358 AWR655357:AWS655358 BGN655357:BGO655358 BQJ655357:BQK655358 CAF655357:CAG655358 CKB655357:CKC655358 CTX655357:CTY655358 DDT655357:DDU655358 DNP655357:DNQ655358 DXL655357:DXM655358 EHH655357:EHI655358 ERD655357:ERE655358 FAZ655357:FBA655358 FKV655357:FKW655358 FUR655357:FUS655358 GEN655357:GEO655358 GOJ655357:GOK655358 GYF655357:GYG655358 HIB655357:HIC655358 HRX655357:HRY655358 IBT655357:IBU655358 ILP655357:ILQ655358 IVL655357:IVM655358 JFH655357:JFI655358 JPD655357:JPE655358 JYZ655357:JZA655358 KIV655357:KIW655358 KSR655357:KSS655358 LCN655357:LCO655358 LMJ655357:LMK655358 LWF655357:LWG655358 MGB655357:MGC655358 MPX655357:MPY655358 MZT655357:MZU655358 NJP655357:NJQ655358 NTL655357:NTM655358 ODH655357:ODI655358 OND655357:ONE655358 OWZ655357:OXA655358 PGV655357:PGW655358 PQR655357:PQS655358 QAN655357:QAO655358 QKJ655357:QKK655358 QUF655357:QUG655358 REB655357:REC655358 RNX655357:RNY655358 RXT655357:RXU655358 SHP655357:SHQ655358 SRL655357:SRM655358 TBH655357:TBI655358 TLD655357:TLE655358 TUZ655357:TVA655358 UEV655357:UEW655358 UOR655357:UOS655358 UYN655357:UYO655358 VIJ655357:VIK655358 VSF655357:VSG655358 WCB655357:WCC655358 WLX655357:WLY655358 WVT655357:WVU655358 JH720893:JI720894 TD720893:TE720894 ACZ720893:ADA720894 AMV720893:AMW720894 AWR720893:AWS720894 BGN720893:BGO720894 BQJ720893:BQK720894 CAF720893:CAG720894 CKB720893:CKC720894 CTX720893:CTY720894 DDT720893:DDU720894 DNP720893:DNQ720894 DXL720893:DXM720894 EHH720893:EHI720894 ERD720893:ERE720894 FAZ720893:FBA720894 FKV720893:FKW720894 FUR720893:FUS720894 GEN720893:GEO720894 GOJ720893:GOK720894 GYF720893:GYG720894 HIB720893:HIC720894 HRX720893:HRY720894 IBT720893:IBU720894 ILP720893:ILQ720894 IVL720893:IVM720894 JFH720893:JFI720894 JPD720893:JPE720894 JYZ720893:JZA720894 KIV720893:KIW720894 KSR720893:KSS720894 LCN720893:LCO720894 LMJ720893:LMK720894 LWF720893:LWG720894 MGB720893:MGC720894 MPX720893:MPY720894 MZT720893:MZU720894 NJP720893:NJQ720894 NTL720893:NTM720894 ODH720893:ODI720894 OND720893:ONE720894 OWZ720893:OXA720894 PGV720893:PGW720894 PQR720893:PQS720894 QAN720893:QAO720894 QKJ720893:QKK720894 QUF720893:QUG720894 REB720893:REC720894 RNX720893:RNY720894 RXT720893:RXU720894 SHP720893:SHQ720894 SRL720893:SRM720894 TBH720893:TBI720894 TLD720893:TLE720894 TUZ720893:TVA720894 UEV720893:UEW720894 UOR720893:UOS720894 UYN720893:UYO720894 VIJ720893:VIK720894 VSF720893:VSG720894 WCB720893:WCC720894 WLX720893:WLY720894 WVT720893:WVU720894 JH786429:JI786430 TD786429:TE786430 ACZ786429:ADA786430 AMV786429:AMW786430 AWR786429:AWS786430 BGN786429:BGO786430 BQJ786429:BQK786430 CAF786429:CAG786430 CKB786429:CKC786430 CTX786429:CTY786430 DDT786429:DDU786430 DNP786429:DNQ786430 DXL786429:DXM786430 EHH786429:EHI786430 ERD786429:ERE786430 FAZ786429:FBA786430 FKV786429:FKW786430 FUR786429:FUS786430 GEN786429:GEO786430 GOJ786429:GOK786430 GYF786429:GYG786430 HIB786429:HIC786430 HRX786429:HRY786430 IBT786429:IBU786430 ILP786429:ILQ786430 IVL786429:IVM786430 JFH786429:JFI786430 JPD786429:JPE786430 JYZ786429:JZA786430 KIV786429:KIW786430 KSR786429:KSS786430 LCN786429:LCO786430 LMJ786429:LMK786430 LWF786429:LWG786430 MGB786429:MGC786430 MPX786429:MPY786430 MZT786429:MZU786430 NJP786429:NJQ786430 NTL786429:NTM786430 ODH786429:ODI786430 OND786429:ONE786430 OWZ786429:OXA786430 PGV786429:PGW786430 PQR786429:PQS786430 QAN786429:QAO786430 QKJ786429:QKK786430 QUF786429:QUG786430 REB786429:REC786430 RNX786429:RNY786430 RXT786429:RXU786430 SHP786429:SHQ786430 SRL786429:SRM786430 TBH786429:TBI786430 TLD786429:TLE786430 TUZ786429:TVA786430 UEV786429:UEW786430 UOR786429:UOS786430 UYN786429:UYO786430 VIJ786429:VIK786430 VSF786429:VSG786430 WCB786429:WCC786430 WLX786429:WLY786430 WVT786429:WVU786430 JH851965:JI851966 TD851965:TE851966 ACZ851965:ADA851966 AMV851965:AMW851966 AWR851965:AWS851966 BGN851965:BGO851966 BQJ851965:BQK851966 CAF851965:CAG851966 CKB851965:CKC851966 CTX851965:CTY851966 DDT851965:DDU851966 DNP851965:DNQ851966 DXL851965:DXM851966 EHH851965:EHI851966 ERD851965:ERE851966 FAZ851965:FBA851966 FKV851965:FKW851966 FUR851965:FUS851966 GEN851965:GEO851966 GOJ851965:GOK851966 GYF851965:GYG851966 HIB851965:HIC851966 HRX851965:HRY851966 IBT851965:IBU851966 ILP851965:ILQ851966 IVL851965:IVM851966 JFH851965:JFI851966 JPD851965:JPE851966 JYZ851965:JZA851966 KIV851965:KIW851966 KSR851965:KSS851966 LCN851965:LCO851966 LMJ851965:LMK851966 LWF851965:LWG851966 MGB851965:MGC851966 MPX851965:MPY851966 MZT851965:MZU851966 NJP851965:NJQ851966 NTL851965:NTM851966 ODH851965:ODI851966 OND851965:ONE851966 OWZ851965:OXA851966 PGV851965:PGW851966 PQR851965:PQS851966 QAN851965:QAO851966 QKJ851965:QKK851966 QUF851965:QUG851966 REB851965:REC851966 RNX851965:RNY851966 RXT851965:RXU851966 SHP851965:SHQ851966 SRL851965:SRM851966 TBH851965:TBI851966 TLD851965:TLE851966 TUZ851965:TVA851966 UEV851965:UEW851966 UOR851965:UOS851966 UYN851965:UYO851966 VIJ851965:VIK851966 VSF851965:VSG851966 WCB851965:WCC851966 WLX851965:WLY851966 WVT851965:WVU851966 JH917501:JI917502 TD917501:TE917502 ACZ917501:ADA917502 AMV917501:AMW917502 AWR917501:AWS917502 BGN917501:BGO917502 BQJ917501:BQK917502 CAF917501:CAG917502 CKB917501:CKC917502 CTX917501:CTY917502 DDT917501:DDU917502 DNP917501:DNQ917502 DXL917501:DXM917502 EHH917501:EHI917502 ERD917501:ERE917502 FAZ917501:FBA917502 FKV917501:FKW917502 FUR917501:FUS917502 GEN917501:GEO917502 GOJ917501:GOK917502 GYF917501:GYG917502 HIB917501:HIC917502 HRX917501:HRY917502 IBT917501:IBU917502 ILP917501:ILQ917502 IVL917501:IVM917502 JFH917501:JFI917502 JPD917501:JPE917502 JYZ917501:JZA917502 KIV917501:KIW917502 KSR917501:KSS917502 LCN917501:LCO917502 LMJ917501:LMK917502 LWF917501:LWG917502 MGB917501:MGC917502 MPX917501:MPY917502 MZT917501:MZU917502 NJP917501:NJQ917502 NTL917501:NTM917502 ODH917501:ODI917502 OND917501:ONE917502 OWZ917501:OXA917502 PGV917501:PGW917502 PQR917501:PQS917502 QAN917501:QAO917502 QKJ917501:QKK917502 QUF917501:QUG917502 REB917501:REC917502 RNX917501:RNY917502 RXT917501:RXU917502 SHP917501:SHQ917502 SRL917501:SRM917502 TBH917501:TBI917502 TLD917501:TLE917502 TUZ917501:TVA917502 UEV917501:UEW917502 UOR917501:UOS917502 UYN917501:UYO917502 VIJ917501:VIK917502 VSF917501:VSG917502 WCB917501:WCC917502 WLX917501:WLY917502 WVT917501:WVU917502 JH983037:JI983038 TD983037:TE983038 ACZ983037:ADA983038 AMV983037:AMW983038 AWR983037:AWS983038 BGN983037:BGO983038 BQJ983037:BQK983038 CAF983037:CAG983038 CKB983037:CKC983038 CTX983037:CTY983038 DDT983037:DDU983038 DNP983037:DNQ983038 DXL983037:DXM983038 EHH983037:EHI983038 ERD983037:ERE983038 FAZ983037:FBA983038 FKV983037:FKW983038 FUR983037:FUS983038 GEN983037:GEO983038 GOJ983037:GOK983038 GYF983037:GYG983038 HIB983037:HIC983038 HRX983037:HRY983038 IBT983037:IBU983038 ILP983037:ILQ983038 IVL983037:IVM983038 JFH983037:JFI983038 JPD983037:JPE983038 JYZ983037:JZA983038 KIV983037:KIW983038 KSR983037:KSS983038 LCN983037:LCO983038 LMJ983037:LMK983038 LWF983037:LWG983038 MGB983037:MGC983038 MPX983037:MPY983038 MZT983037:MZU983038 NJP983037:NJQ983038 NTL983037:NTM983038 ODH983037:ODI983038 OND983037:ONE983038 OWZ983037:OXA983038 PGV983037:PGW983038 PQR983037:PQS983038 QAN983037:QAO983038 QKJ983037:QKK983038 QUF983037:QUG983038 REB983037:REC983038 RNX983037:RNY983038 RXT983037:RXU983038 SHP983037:SHQ983038 SRL983037:SRM983038 TBH983037:TBI983038 TLD983037:TLE983038 TUZ983037:TVA983038 UEV983037:UEW983038 UOR983037:UOS983038 UYN983037:UYO983038 VIJ983037:VIK983038 VSF983037:VSG983038 WCB983037:WCC983038 WLX983037:WLY983038 WVT983037:WVU983038 WLU983043:WLV983044 JB65539:JC65540 SX65539:SY65540 ACT65539:ACU65540 AMP65539:AMQ65540 AWL65539:AWM65540 BGH65539:BGI65540 BQD65539:BQE65540 BZZ65539:CAA65540 CJV65539:CJW65540 CTR65539:CTS65540 DDN65539:DDO65540 DNJ65539:DNK65540 DXF65539:DXG65540 EHB65539:EHC65540 EQX65539:EQY65540 FAT65539:FAU65540 FKP65539:FKQ65540 FUL65539:FUM65540 GEH65539:GEI65540 GOD65539:GOE65540 GXZ65539:GYA65540 HHV65539:HHW65540 HRR65539:HRS65540 IBN65539:IBO65540 ILJ65539:ILK65540 IVF65539:IVG65540 JFB65539:JFC65540 JOX65539:JOY65540 JYT65539:JYU65540 KIP65539:KIQ65540 KSL65539:KSM65540 LCH65539:LCI65540 LMD65539:LME65540 LVZ65539:LWA65540 MFV65539:MFW65540 MPR65539:MPS65540 MZN65539:MZO65540 NJJ65539:NJK65540 NTF65539:NTG65540 ODB65539:ODC65540 OMX65539:OMY65540 OWT65539:OWU65540 PGP65539:PGQ65540 PQL65539:PQM65540 QAH65539:QAI65540 QKD65539:QKE65540 QTZ65539:QUA65540 RDV65539:RDW65540 RNR65539:RNS65540 RXN65539:RXO65540 SHJ65539:SHK65540 SRF65539:SRG65540 TBB65539:TBC65540 TKX65539:TKY65540 TUT65539:TUU65540 UEP65539:UEQ65540 UOL65539:UOM65540 UYH65539:UYI65540 VID65539:VIE65540 VRZ65539:VSA65540 WBV65539:WBW65540 WLR65539:WLS65540 WVN65539:WVO65540 JB131075:JC131076 SX131075:SY131076 ACT131075:ACU131076 AMP131075:AMQ131076 AWL131075:AWM131076 BGH131075:BGI131076 BQD131075:BQE131076 BZZ131075:CAA131076 CJV131075:CJW131076 CTR131075:CTS131076 DDN131075:DDO131076 DNJ131075:DNK131076 DXF131075:DXG131076 EHB131075:EHC131076 EQX131075:EQY131076 FAT131075:FAU131076 FKP131075:FKQ131076 FUL131075:FUM131076 GEH131075:GEI131076 GOD131075:GOE131076 GXZ131075:GYA131076 HHV131075:HHW131076 HRR131075:HRS131076 IBN131075:IBO131076 ILJ131075:ILK131076 IVF131075:IVG131076 JFB131075:JFC131076 JOX131075:JOY131076 JYT131075:JYU131076 KIP131075:KIQ131076 KSL131075:KSM131076 LCH131075:LCI131076 LMD131075:LME131076 LVZ131075:LWA131076 MFV131075:MFW131076 MPR131075:MPS131076 MZN131075:MZO131076 NJJ131075:NJK131076 NTF131075:NTG131076 ODB131075:ODC131076 OMX131075:OMY131076 OWT131075:OWU131076 PGP131075:PGQ131076 PQL131075:PQM131076 QAH131075:QAI131076 QKD131075:QKE131076 QTZ131075:QUA131076 RDV131075:RDW131076 RNR131075:RNS131076 RXN131075:RXO131076 SHJ131075:SHK131076 SRF131075:SRG131076 TBB131075:TBC131076 TKX131075:TKY131076 TUT131075:TUU131076 UEP131075:UEQ131076 UOL131075:UOM131076 UYH131075:UYI131076 VID131075:VIE131076 VRZ131075:VSA131076 WBV131075:WBW131076 WLR131075:WLS131076 WVN131075:WVO131076 JB196611:JC196612 SX196611:SY196612 ACT196611:ACU196612 AMP196611:AMQ196612 AWL196611:AWM196612 BGH196611:BGI196612 BQD196611:BQE196612 BZZ196611:CAA196612 CJV196611:CJW196612 CTR196611:CTS196612 DDN196611:DDO196612 DNJ196611:DNK196612 DXF196611:DXG196612 EHB196611:EHC196612 EQX196611:EQY196612 FAT196611:FAU196612 FKP196611:FKQ196612 FUL196611:FUM196612 GEH196611:GEI196612 GOD196611:GOE196612 GXZ196611:GYA196612 HHV196611:HHW196612 HRR196611:HRS196612 IBN196611:IBO196612 ILJ196611:ILK196612 IVF196611:IVG196612 JFB196611:JFC196612 JOX196611:JOY196612 JYT196611:JYU196612 KIP196611:KIQ196612 KSL196611:KSM196612 LCH196611:LCI196612 LMD196611:LME196612 LVZ196611:LWA196612 MFV196611:MFW196612 MPR196611:MPS196612 MZN196611:MZO196612 NJJ196611:NJK196612 NTF196611:NTG196612 ODB196611:ODC196612 OMX196611:OMY196612 OWT196611:OWU196612 PGP196611:PGQ196612 PQL196611:PQM196612 QAH196611:QAI196612 QKD196611:QKE196612 QTZ196611:QUA196612 RDV196611:RDW196612 RNR196611:RNS196612 RXN196611:RXO196612 SHJ196611:SHK196612 SRF196611:SRG196612 TBB196611:TBC196612 TKX196611:TKY196612 TUT196611:TUU196612 UEP196611:UEQ196612 UOL196611:UOM196612 UYH196611:UYI196612 VID196611:VIE196612 VRZ196611:VSA196612 WBV196611:WBW196612 WLR196611:WLS196612 WVN196611:WVO196612 JB262147:JC262148 SX262147:SY262148 ACT262147:ACU262148 AMP262147:AMQ262148 AWL262147:AWM262148 BGH262147:BGI262148 BQD262147:BQE262148 BZZ262147:CAA262148 CJV262147:CJW262148 CTR262147:CTS262148 DDN262147:DDO262148 DNJ262147:DNK262148 DXF262147:DXG262148 EHB262147:EHC262148 EQX262147:EQY262148 FAT262147:FAU262148 FKP262147:FKQ262148 FUL262147:FUM262148 GEH262147:GEI262148 GOD262147:GOE262148 GXZ262147:GYA262148 HHV262147:HHW262148 HRR262147:HRS262148 IBN262147:IBO262148 ILJ262147:ILK262148 IVF262147:IVG262148 JFB262147:JFC262148 JOX262147:JOY262148 JYT262147:JYU262148 KIP262147:KIQ262148 KSL262147:KSM262148 LCH262147:LCI262148 LMD262147:LME262148 LVZ262147:LWA262148 MFV262147:MFW262148 MPR262147:MPS262148 MZN262147:MZO262148 NJJ262147:NJK262148 NTF262147:NTG262148 ODB262147:ODC262148 OMX262147:OMY262148 OWT262147:OWU262148 PGP262147:PGQ262148 PQL262147:PQM262148 QAH262147:QAI262148 QKD262147:QKE262148 QTZ262147:QUA262148 RDV262147:RDW262148 RNR262147:RNS262148 RXN262147:RXO262148 SHJ262147:SHK262148 SRF262147:SRG262148 TBB262147:TBC262148 TKX262147:TKY262148 TUT262147:TUU262148 UEP262147:UEQ262148 UOL262147:UOM262148 UYH262147:UYI262148 VID262147:VIE262148 VRZ262147:VSA262148 WBV262147:WBW262148 WLR262147:WLS262148 WVN262147:WVO262148 JB327683:JC327684 SX327683:SY327684 ACT327683:ACU327684 AMP327683:AMQ327684 AWL327683:AWM327684 BGH327683:BGI327684 BQD327683:BQE327684 BZZ327683:CAA327684 CJV327683:CJW327684 CTR327683:CTS327684 DDN327683:DDO327684 DNJ327683:DNK327684 DXF327683:DXG327684 EHB327683:EHC327684 EQX327683:EQY327684 FAT327683:FAU327684 FKP327683:FKQ327684 FUL327683:FUM327684 GEH327683:GEI327684 GOD327683:GOE327684 GXZ327683:GYA327684 HHV327683:HHW327684 HRR327683:HRS327684 IBN327683:IBO327684 ILJ327683:ILK327684 IVF327683:IVG327684 JFB327683:JFC327684 JOX327683:JOY327684 JYT327683:JYU327684 KIP327683:KIQ327684 KSL327683:KSM327684 LCH327683:LCI327684 LMD327683:LME327684 LVZ327683:LWA327684 MFV327683:MFW327684 MPR327683:MPS327684 MZN327683:MZO327684 NJJ327683:NJK327684 NTF327683:NTG327684 ODB327683:ODC327684 OMX327683:OMY327684 OWT327683:OWU327684 PGP327683:PGQ327684 PQL327683:PQM327684 QAH327683:QAI327684 QKD327683:QKE327684 QTZ327683:QUA327684 RDV327683:RDW327684 RNR327683:RNS327684 RXN327683:RXO327684 SHJ327683:SHK327684 SRF327683:SRG327684 TBB327683:TBC327684 TKX327683:TKY327684 TUT327683:TUU327684 UEP327683:UEQ327684 UOL327683:UOM327684 UYH327683:UYI327684 VID327683:VIE327684 VRZ327683:VSA327684 WBV327683:WBW327684 WLR327683:WLS327684 WVN327683:WVO327684 JB393219:JC393220 SX393219:SY393220 ACT393219:ACU393220 AMP393219:AMQ393220 AWL393219:AWM393220 BGH393219:BGI393220 BQD393219:BQE393220 BZZ393219:CAA393220 CJV393219:CJW393220 CTR393219:CTS393220 DDN393219:DDO393220 DNJ393219:DNK393220 DXF393219:DXG393220 EHB393219:EHC393220 EQX393219:EQY393220 FAT393219:FAU393220 FKP393219:FKQ393220 FUL393219:FUM393220 GEH393219:GEI393220 GOD393219:GOE393220 GXZ393219:GYA393220 HHV393219:HHW393220 HRR393219:HRS393220 IBN393219:IBO393220 ILJ393219:ILK393220 IVF393219:IVG393220 JFB393219:JFC393220 JOX393219:JOY393220 JYT393219:JYU393220 KIP393219:KIQ393220 KSL393219:KSM393220 LCH393219:LCI393220 LMD393219:LME393220 LVZ393219:LWA393220 MFV393219:MFW393220 MPR393219:MPS393220 MZN393219:MZO393220 NJJ393219:NJK393220 NTF393219:NTG393220 ODB393219:ODC393220 OMX393219:OMY393220 OWT393219:OWU393220 PGP393219:PGQ393220 PQL393219:PQM393220 QAH393219:QAI393220 QKD393219:QKE393220 QTZ393219:QUA393220 RDV393219:RDW393220 RNR393219:RNS393220 RXN393219:RXO393220 SHJ393219:SHK393220 SRF393219:SRG393220 TBB393219:TBC393220 TKX393219:TKY393220 TUT393219:TUU393220 UEP393219:UEQ393220 UOL393219:UOM393220 UYH393219:UYI393220 VID393219:VIE393220 VRZ393219:VSA393220 WBV393219:WBW393220 WLR393219:WLS393220 WVN393219:WVO393220 JB458755:JC458756 SX458755:SY458756 ACT458755:ACU458756 AMP458755:AMQ458756 AWL458755:AWM458756 BGH458755:BGI458756 BQD458755:BQE458756 BZZ458755:CAA458756 CJV458755:CJW458756 CTR458755:CTS458756 DDN458755:DDO458756 DNJ458755:DNK458756 DXF458755:DXG458756 EHB458755:EHC458756 EQX458755:EQY458756 FAT458755:FAU458756 FKP458755:FKQ458756 FUL458755:FUM458756 GEH458755:GEI458756 GOD458755:GOE458756 GXZ458755:GYA458756 HHV458755:HHW458756 HRR458755:HRS458756 IBN458755:IBO458756 ILJ458755:ILK458756 IVF458755:IVG458756 JFB458755:JFC458756 JOX458755:JOY458756 JYT458755:JYU458756 KIP458755:KIQ458756 KSL458755:KSM458756 LCH458755:LCI458756 LMD458755:LME458756 LVZ458755:LWA458756 MFV458755:MFW458756 MPR458755:MPS458756 MZN458755:MZO458756 NJJ458755:NJK458756 NTF458755:NTG458756 ODB458755:ODC458756 OMX458755:OMY458756 OWT458755:OWU458756 PGP458755:PGQ458756 PQL458755:PQM458756 QAH458755:QAI458756 QKD458755:QKE458756 QTZ458755:QUA458756 RDV458755:RDW458756 RNR458755:RNS458756 RXN458755:RXO458756 SHJ458755:SHK458756 SRF458755:SRG458756 TBB458755:TBC458756 TKX458755:TKY458756 TUT458755:TUU458756 UEP458755:UEQ458756 UOL458755:UOM458756 UYH458755:UYI458756 VID458755:VIE458756 VRZ458755:VSA458756 WBV458755:WBW458756 WLR458755:WLS458756 WVN458755:WVO458756 JB524291:JC524292 SX524291:SY524292 ACT524291:ACU524292 AMP524291:AMQ524292 AWL524291:AWM524292 BGH524291:BGI524292 BQD524291:BQE524292 BZZ524291:CAA524292 CJV524291:CJW524292 CTR524291:CTS524292 DDN524291:DDO524292 DNJ524291:DNK524292 DXF524291:DXG524292 EHB524291:EHC524292 EQX524291:EQY524292 FAT524291:FAU524292 FKP524291:FKQ524292 FUL524291:FUM524292 GEH524291:GEI524292 GOD524291:GOE524292 GXZ524291:GYA524292 HHV524291:HHW524292 HRR524291:HRS524292 IBN524291:IBO524292 ILJ524291:ILK524292 IVF524291:IVG524292 JFB524291:JFC524292 JOX524291:JOY524292 JYT524291:JYU524292 KIP524291:KIQ524292 KSL524291:KSM524292 LCH524291:LCI524292 LMD524291:LME524292 LVZ524291:LWA524292 MFV524291:MFW524292 MPR524291:MPS524292 MZN524291:MZO524292 NJJ524291:NJK524292 NTF524291:NTG524292 ODB524291:ODC524292 OMX524291:OMY524292 OWT524291:OWU524292 PGP524291:PGQ524292 PQL524291:PQM524292 QAH524291:QAI524292 QKD524291:QKE524292 QTZ524291:QUA524292 RDV524291:RDW524292 RNR524291:RNS524292 RXN524291:RXO524292 SHJ524291:SHK524292 SRF524291:SRG524292 TBB524291:TBC524292 TKX524291:TKY524292 TUT524291:TUU524292 UEP524291:UEQ524292 UOL524291:UOM524292 UYH524291:UYI524292 VID524291:VIE524292 VRZ524291:VSA524292 WBV524291:WBW524292 WLR524291:WLS524292 WVN524291:WVO524292 JB589827:JC589828 SX589827:SY589828 ACT589827:ACU589828 AMP589827:AMQ589828 AWL589827:AWM589828 BGH589827:BGI589828 BQD589827:BQE589828 BZZ589827:CAA589828 CJV589827:CJW589828 CTR589827:CTS589828 DDN589827:DDO589828 DNJ589827:DNK589828 DXF589827:DXG589828 EHB589827:EHC589828 EQX589827:EQY589828 FAT589827:FAU589828 FKP589827:FKQ589828 FUL589827:FUM589828 GEH589827:GEI589828 GOD589827:GOE589828 GXZ589827:GYA589828 HHV589827:HHW589828 HRR589827:HRS589828 IBN589827:IBO589828 ILJ589827:ILK589828 IVF589827:IVG589828 JFB589827:JFC589828 JOX589827:JOY589828 JYT589827:JYU589828 KIP589827:KIQ589828 KSL589827:KSM589828 LCH589827:LCI589828 LMD589827:LME589828 LVZ589827:LWA589828 MFV589827:MFW589828 MPR589827:MPS589828 MZN589827:MZO589828 NJJ589827:NJK589828 NTF589827:NTG589828 ODB589827:ODC589828 OMX589827:OMY589828 OWT589827:OWU589828 PGP589827:PGQ589828 PQL589827:PQM589828 QAH589827:QAI589828 QKD589827:QKE589828 QTZ589827:QUA589828 RDV589827:RDW589828 RNR589827:RNS589828 RXN589827:RXO589828 SHJ589827:SHK589828 SRF589827:SRG589828 TBB589827:TBC589828 TKX589827:TKY589828 TUT589827:TUU589828 UEP589827:UEQ589828 UOL589827:UOM589828 UYH589827:UYI589828 VID589827:VIE589828 VRZ589827:VSA589828 WBV589827:WBW589828 WLR589827:WLS589828 WVN589827:WVO589828 JB655363:JC655364 SX655363:SY655364 ACT655363:ACU655364 AMP655363:AMQ655364 AWL655363:AWM655364 BGH655363:BGI655364 BQD655363:BQE655364 BZZ655363:CAA655364 CJV655363:CJW655364 CTR655363:CTS655364 DDN655363:DDO655364 DNJ655363:DNK655364 DXF655363:DXG655364 EHB655363:EHC655364 EQX655363:EQY655364 FAT655363:FAU655364 FKP655363:FKQ655364 FUL655363:FUM655364 GEH655363:GEI655364 GOD655363:GOE655364 GXZ655363:GYA655364 HHV655363:HHW655364 HRR655363:HRS655364 IBN655363:IBO655364 ILJ655363:ILK655364 IVF655363:IVG655364 JFB655363:JFC655364 JOX655363:JOY655364 JYT655363:JYU655364 KIP655363:KIQ655364 KSL655363:KSM655364 LCH655363:LCI655364 LMD655363:LME655364 LVZ655363:LWA655364 MFV655363:MFW655364 MPR655363:MPS655364 MZN655363:MZO655364 NJJ655363:NJK655364 NTF655363:NTG655364 ODB655363:ODC655364 OMX655363:OMY655364 OWT655363:OWU655364 PGP655363:PGQ655364 PQL655363:PQM655364 QAH655363:QAI655364 QKD655363:QKE655364 QTZ655363:QUA655364 RDV655363:RDW655364 RNR655363:RNS655364 RXN655363:RXO655364 SHJ655363:SHK655364 SRF655363:SRG655364 TBB655363:TBC655364 TKX655363:TKY655364 TUT655363:TUU655364 UEP655363:UEQ655364 UOL655363:UOM655364 UYH655363:UYI655364 VID655363:VIE655364 VRZ655363:VSA655364 WBV655363:WBW655364 WLR655363:WLS655364 WVN655363:WVO655364 JB720899:JC720900 SX720899:SY720900 ACT720899:ACU720900 AMP720899:AMQ720900 AWL720899:AWM720900 BGH720899:BGI720900 BQD720899:BQE720900 BZZ720899:CAA720900 CJV720899:CJW720900 CTR720899:CTS720900 DDN720899:DDO720900 DNJ720899:DNK720900 DXF720899:DXG720900 EHB720899:EHC720900 EQX720899:EQY720900 FAT720899:FAU720900 FKP720899:FKQ720900 FUL720899:FUM720900 GEH720899:GEI720900 GOD720899:GOE720900 GXZ720899:GYA720900 HHV720899:HHW720900 HRR720899:HRS720900 IBN720899:IBO720900 ILJ720899:ILK720900 IVF720899:IVG720900 JFB720899:JFC720900 JOX720899:JOY720900 JYT720899:JYU720900 KIP720899:KIQ720900 KSL720899:KSM720900 LCH720899:LCI720900 LMD720899:LME720900 LVZ720899:LWA720900 MFV720899:MFW720900 MPR720899:MPS720900 MZN720899:MZO720900 NJJ720899:NJK720900 NTF720899:NTG720900 ODB720899:ODC720900 OMX720899:OMY720900 OWT720899:OWU720900 PGP720899:PGQ720900 PQL720899:PQM720900 QAH720899:QAI720900 QKD720899:QKE720900 QTZ720899:QUA720900 RDV720899:RDW720900 RNR720899:RNS720900 RXN720899:RXO720900 SHJ720899:SHK720900 SRF720899:SRG720900 TBB720899:TBC720900 TKX720899:TKY720900 TUT720899:TUU720900 UEP720899:UEQ720900 UOL720899:UOM720900 UYH720899:UYI720900 VID720899:VIE720900 VRZ720899:VSA720900 WBV720899:WBW720900 WLR720899:WLS720900 WVN720899:WVO720900 JB786435:JC786436 SX786435:SY786436 ACT786435:ACU786436 AMP786435:AMQ786436 AWL786435:AWM786436 BGH786435:BGI786436 BQD786435:BQE786436 BZZ786435:CAA786436 CJV786435:CJW786436 CTR786435:CTS786436 DDN786435:DDO786436 DNJ786435:DNK786436 DXF786435:DXG786436 EHB786435:EHC786436 EQX786435:EQY786436 FAT786435:FAU786436 FKP786435:FKQ786436 FUL786435:FUM786436 GEH786435:GEI786436 GOD786435:GOE786436 GXZ786435:GYA786436 HHV786435:HHW786436 HRR786435:HRS786436 IBN786435:IBO786436 ILJ786435:ILK786436 IVF786435:IVG786436 JFB786435:JFC786436 JOX786435:JOY786436 JYT786435:JYU786436 KIP786435:KIQ786436 KSL786435:KSM786436 LCH786435:LCI786436 LMD786435:LME786436 LVZ786435:LWA786436 MFV786435:MFW786436 MPR786435:MPS786436 MZN786435:MZO786436 NJJ786435:NJK786436 NTF786435:NTG786436 ODB786435:ODC786436 OMX786435:OMY786436 OWT786435:OWU786436 PGP786435:PGQ786436 PQL786435:PQM786436 QAH786435:QAI786436 QKD786435:QKE786436 QTZ786435:QUA786436 RDV786435:RDW786436 RNR786435:RNS786436 RXN786435:RXO786436 SHJ786435:SHK786436 SRF786435:SRG786436 TBB786435:TBC786436 TKX786435:TKY786436 TUT786435:TUU786436 UEP786435:UEQ786436 UOL786435:UOM786436 UYH786435:UYI786436 VID786435:VIE786436 VRZ786435:VSA786436 WBV786435:WBW786436 WLR786435:WLS786436 WVN786435:WVO786436 JB851971:JC851972 SX851971:SY851972 ACT851971:ACU851972 AMP851971:AMQ851972 AWL851971:AWM851972 BGH851971:BGI851972 BQD851971:BQE851972 BZZ851971:CAA851972 CJV851971:CJW851972 CTR851971:CTS851972 DDN851971:DDO851972 DNJ851971:DNK851972 DXF851971:DXG851972 EHB851971:EHC851972 EQX851971:EQY851972 FAT851971:FAU851972 FKP851971:FKQ851972 FUL851971:FUM851972 GEH851971:GEI851972 GOD851971:GOE851972 GXZ851971:GYA851972 HHV851971:HHW851972 HRR851971:HRS851972 IBN851971:IBO851972 ILJ851971:ILK851972 IVF851971:IVG851972 JFB851971:JFC851972 JOX851971:JOY851972 JYT851971:JYU851972 KIP851971:KIQ851972 KSL851971:KSM851972 LCH851971:LCI851972 LMD851971:LME851972 LVZ851971:LWA851972 MFV851971:MFW851972 MPR851971:MPS851972 MZN851971:MZO851972 NJJ851971:NJK851972 NTF851971:NTG851972 ODB851971:ODC851972 OMX851971:OMY851972 OWT851971:OWU851972 PGP851971:PGQ851972 PQL851971:PQM851972 QAH851971:QAI851972 QKD851971:QKE851972 QTZ851971:QUA851972 RDV851971:RDW851972 RNR851971:RNS851972 RXN851971:RXO851972 SHJ851971:SHK851972 SRF851971:SRG851972 TBB851971:TBC851972 TKX851971:TKY851972 TUT851971:TUU851972 UEP851971:UEQ851972 UOL851971:UOM851972 UYH851971:UYI851972 VID851971:VIE851972 VRZ851971:VSA851972 WBV851971:WBW851972 WLR851971:WLS851972 WVN851971:WVO851972 JB917507:JC917508 SX917507:SY917508 ACT917507:ACU917508 AMP917507:AMQ917508 AWL917507:AWM917508 BGH917507:BGI917508 BQD917507:BQE917508 BZZ917507:CAA917508 CJV917507:CJW917508 CTR917507:CTS917508 DDN917507:DDO917508 DNJ917507:DNK917508 DXF917507:DXG917508 EHB917507:EHC917508 EQX917507:EQY917508 FAT917507:FAU917508 FKP917507:FKQ917508 FUL917507:FUM917508 GEH917507:GEI917508 GOD917507:GOE917508 GXZ917507:GYA917508 HHV917507:HHW917508 HRR917507:HRS917508 IBN917507:IBO917508 ILJ917507:ILK917508 IVF917507:IVG917508 JFB917507:JFC917508 JOX917507:JOY917508 JYT917507:JYU917508 KIP917507:KIQ917508 KSL917507:KSM917508 LCH917507:LCI917508 LMD917507:LME917508 LVZ917507:LWA917508 MFV917507:MFW917508 MPR917507:MPS917508 MZN917507:MZO917508 NJJ917507:NJK917508 NTF917507:NTG917508 ODB917507:ODC917508 OMX917507:OMY917508 OWT917507:OWU917508 PGP917507:PGQ917508 PQL917507:PQM917508 QAH917507:QAI917508 QKD917507:QKE917508 QTZ917507:QUA917508 RDV917507:RDW917508 RNR917507:RNS917508 RXN917507:RXO917508 SHJ917507:SHK917508 SRF917507:SRG917508 TBB917507:TBC917508 TKX917507:TKY917508 TUT917507:TUU917508 UEP917507:UEQ917508 UOL917507:UOM917508 UYH917507:UYI917508 VID917507:VIE917508 VRZ917507:VSA917508 WBV917507:WBW917508 WLR917507:WLS917508 WVN917507:WVO917508 JB983043:JC983044 SX983043:SY983044 ACT983043:ACU983044 AMP983043:AMQ983044 AWL983043:AWM983044 BGH983043:BGI983044 BQD983043:BQE983044 BZZ983043:CAA983044 CJV983043:CJW983044 CTR983043:CTS983044 DDN983043:DDO983044 DNJ983043:DNK983044 DXF983043:DXG983044 EHB983043:EHC983044 EQX983043:EQY983044 FAT983043:FAU983044 FKP983043:FKQ983044 FUL983043:FUM983044 GEH983043:GEI983044 GOD983043:GOE983044 GXZ983043:GYA983044 HHV983043:HHW983044 HRR983043:HRS983044 IBN983043:IBO983044 ILJ983043:ILK983044 IVF983043:IVG983044 JFB983043:JFC983044 JOX983043:JOY983044 JYT983043:JYU983044 KIP983043:KIQ983044 KSL983043:KSM983044 LCH983043:LCI983044 LMD983043:LME983044 LVZ983043:LWA983044 MFV983043:MFW983044 MPR983043:MPS983044 MZN983043:MZO983044 NJJ983043:NJK983044 NTF983043:NTG983044 ODB983043:ODC983044 OMX983043:OMY983044 OWT983043:OWU983044 PGP983043:PGQ983044 PQL983043:PQM983044 QAH983043:QAI983044 QKD983043:QKE983044 QTZ983043:QUA983044 RDV983043:RDW983044 RNR983043:RNS983044 RXN983043:RXO983044 SHJ983043:SHK983044 SRF983043:SRG983044 TBB983043:TBC983044 TKX983043:TKY983044 TUT983043:TUU983044 UEP983043:UEQ983044 UOL983043:UOM983044 UYH983043:UYI983044 VID983043:VIE983044 VRZ983043:VSA983044 WBV983043:WBW983044 WLR983043:WLS983044 WVN983043:WVO983044 JE65539:JF65540 TA65539:TB65540 ACW65539:ACX65540 AMS65539:AMT65540 AWO65539:AWP65540 BGK65539:BGL65540 BQG65539:BQH65540 CAC65539:CAD65540 CJY65539:CJZ65540 CTU65539:CTV65540 DDQ65539:DDR65540 DNM65539:DNN65540 DXI65539:DXJ65540 EHE65539:EHF65540 ERA65539:ERB65540 FAW65539:FAX65540 FKS65539:FKT65540 FUO65539:FUP65540 GEK65539:GEL65540 GOG65539:GOH65540 GYC65539:GYD65540 HHY65539:HHZ65540 HRU65539:HRV65540 IBQ65539:IBR65540 ILM65539:ILN65540 IVI65539:IVJ65540 JFE65539:JFF65540 JPA65539:JPB65540 JYW65539:JYX65540 KIS65539:KIT65540 KSO65539:KSP65540 LCK65539:LCL65540 LMG65539:LMH65540 LWC65539:LWD65540 MFY65539:MFZ65540 MPU65539:MPV65540 MZQ65539:MZR65540 NJM65539:NJN65540 NTI65539:NTJ65540 ODE65539:ODF65540 ONA65539:ONB65540 OWW65539:OWX65540 PGS65539:PGT65540 PQO65539:PQP65540 QAK65539:QAL65540 QKG65539:QKH65540 QUC65539:QUD65540 RDY65539:RDZ65540 RNU65539:RNV65540 RXQ65539:RXR65540 SHM65539:SHN65540 SRI65539:SRJ65540 TBE65539:TBF65540 TLA65539:TLB65540 TUW65539:TUX65540 UES65539:UET65540 UOO65539:UOP65540 UYK65539:UYL65540 VIG65539:VIH65540 VSC65539:VSD65540 WBY65539:WBZ65540 WLU65539:WLV65540 WVQ65539:WVR65540 JE131075:JF131076 TA131075:TB131076 ACW131075:ACX131076 AMS131075:AMT131076 AWO131075:AWP131076 BGK131075:BGL131076 BQG131075:BQH131076 CAC131075:CAD131076 CJY131075:CJZ131076 CTU131075:CTV131076 DDQ131075:DDR131076 DNM131075:DNN131076 DXI131075:DXJ131076 EHE131075:EHF131076 ERA131075:ERB131076 FAW131075:FAX131076 FKS131075:FKT131076 FUO131075:FUP131076 GEK131075:GEL131076 GOG131075:GOH131076 GYC131075:GYD131076 HHY131075:HHZ131076 HRU131075:HRV131076 IBQ131075:IBR131076 ILM131075:ILN131076 IVI131075:IVJ131076 JFE131075:JFF131076 JPA131075:JPB131076 JYW131075:JYX131076 KIS131075:KIT131076 KSO131075:KSP131076 LCK131075:LCL131076 LMG131075:LMH131076 LWC131075:LWD131076 MFY131075:MFZ131076 MPU131075:MPV131076 MZQ131075:MZR131076 NJM131075:NJN131076 NTI131075:NTJ131076 ODE131075:ODF131076 ONA131075:ONB131076 OWW131075:OWX131076 PGS131075:PGT131076 PQO131075:PQP131076 QAK131075:QAL131076 QKG131075:QKH131076 QUC131075:QUD131076 RDY131075:RDZ131076 RNU131075:RNV131076 RXQ131075:RXR131076 SHM131075:SHN131076 SRI131075:SRJ131076 TBE131075:TBF131076 TLA131075:TLB131076 TUW131075:TUX131076 UES131075:UET131076 UOO131075:UOP131076 UYK131075:UYL131076 VIG131075:VIH131076 VSC131075:VSD131076 WBY131075:WBZ131076 WLU131075:WLV131076 WVQ131075:WVR131076 JE196611:JF196612 TA196611:TB196612 ACW196611:ACX196612 AMS196611:AMT196612 AWO196611:AWP196612 BGK196611:BGL196612 BQG196611:BQH196612 CAC196611:CAD196612 CJY196611:CJZ196612 CTU196611:CTV196612 DDQ196611:DDR196612 DNM196611:DNN196612 DXI196611:DXJ196612 EHE196611:EHF196612 ERA196611:ERB196612 FAW196611:FAX196612 FKS196611:FKT196612 FUO196611:FUP196612 GEK196611:GEL196612 GOG196611:GOH196612 GYC196611:GYD196612 HHY196611:HHZ196612 HRU196611:HRV196612 IBQ196611:IBR196612 ILM196611:ILN196612 IVI196611:IVJ196612 JFE196611:JFF196612 JPA196611:JPB196612 JYW196611:JYX196612 KIS196611:KIT196612 KSO196611:KSP196612 LCK196611:LCL196612 LMG196611:LMH196612 LWC196611:LWD196612 MFY196611:MFZ196612 MPU196611:MPV196612 MZQ196611:MZR196612 NJM196611:NJN196612 NTI196611:NTJ196612 ODE196611:ODF196612 ONA196611:ONB196612 OWW196611:OWX196612 PGS196611:PGT196612 PQO196611:PQP196612 QAK196611:QAL196612 QKG196611:QKH196612 QUC196611:QUD196612 RDY196611:RDZ196612 RNU196611:RNV196612 RXQ196611:RXR196612 SHM196611:SHN196612 SRI196611:SRJ196612 TBE196611:TBF196612 TLA196611:TLB196612 TUW196611:TUX196612 UES196611:UET196612 UOO196611:UOP196612 UYK196611:UYL196612 VIG196611:VIH196612 VSC196611:VSD196612 WBY196611:WBZ196612 WLU196611:WLV196612 WVQ196611:WVR196612 JE262147:JF262148 TA262147:TB262148 ACW262147:ACX262148 AMS262147:AMT262148 AWO262147:AWP262148 BGK262147:BGL262148 BQG262147:BQH262148 CAC262147:CAD262148 CJY262147:CJZ262148 CTU262147:CTV262148 DDQ262147:DDR262148 DNM262147:DNN262148 DXI262147:DXJ262148 EHE262147:EHF262148 ERA262147:ERB262148 FAW262147:FAX262148 FKS262147:FKT262148 FUO262147:FUP262148 GEK262147:GEL262148 GOG262147:GOH262148 GYC262147:GYD262148 HHY262147:HHZ262148 HRU262147:HRV262148 IBQ262147:IBR262148 ILM262147:ILN262148 IVI262147:IVJ262148 JFE262147:JFF262148 JPA262147:JPB262148 JYW262147:JYX262148 KIS262147:KIT262148 KSO262147:KSP262148 LCK262147:LCL262148 LMG262147:LMH262148 LWC262147:LWD262148 MFY262147:MFZ262148 MPU262147:MPV262148 MZQ262147:MZR262148 NJM262147:NJN262148 NTI262147:NTJ262148 ODE262147:ODF262148 ONA262147:ONB262148 OWW262147:OWX262148 PGS262147:PGT262148 PQO262147:PQP262148 QAK262147:QAL262148 QKG262147:QKH262148 QUC262147:QUD262148 RDY262147:RDZ262148 RNU262147:RNV262148 RXQ262147:RXR262148 SHM262147:SHN262148 SRI262147:SRJ262148 TBE262147:TBF262148 TLA262147:TLB262148 TUW262147:TUX262148 UES262147:UET262148 UOO262147:UOP262148 UYK262147:UYL262148 VIG262147:VIH262148 VSC262147:VSD262148 WBY262147:WBZ262148 WLU262147:WLV262148 WVQ262147:WVR262148 JE327683:JF327684 TA327683:TB327684 ACW327683:ACX327684 AMS327683:AMT327684 AWO327683:AWP327684 BGK327683:BGL327684 BQG327683:BQH327684 CAC327683:CAD327684 CJY327683:CJZ327684 CTU327683:CTV327684 DDQ327683:DDR327684 DNM327683:DNN327684 DXI327683:DXJ327684 EHE327683:EHF327684 ERA327683:ERB327684 FAW327683:FAX327684 FKS327683:FKT327684 FUO327683:FUP327684 GEK327683:GEL327684 GOG327683:GOH327684 GYC327683:GYD327684 HHY327683:HHZ327684 HRU327683:HRV327684 IBQ327683:IBR327684 ILM327683:ILN327684 IVI327683:IVJ327684 JFE327683:JFF327684 JPA327683:JPB327684 JYW327683:JYX327684 KIS327683:KIT327684 KSO327683:KSP327684 LCK327683:LCL327684 LMG327683:LMH327684 LWC327683:LWD327684 MFY327683:MFZ327684 MPU327683:MPV327684 MZQ327683:MZR327684 NJM327683:NJN327684 NTI327683:NTJ327684 ODE327683:ODF327684 ONA327683:ONB327684 OWW327683:OWX327684 PGS327683:PGT327684 PQO327683:PQP327684 QAK327683:QAL327684 QKG327683:QKH327684 QUC327683:QUD327684 RDY327683:RDZ327684 RNU327683:RNV327684 RXQ327683:RXR327684 SHM327683:SHN327684 SRI327683:SRJ327684 TBE327683:TBF327684 TLA327683:TLB327684 TUW327683:TUX327684 UES327683:UET327684 UOO327683:UOP327684 UYK327683:UYL327684 VIG327683:VIH327684 VSC327683:VSD327684 WBY327683:WBZ327684 WLU327683:WLV327684 WVQ327683:WVR327684 JE393219:JF393220 TA393219:TB393220 ACW393219:ACX393220 AMS393219:AMT393220 AWO393219:AWP393220 BGK393219:BGL393220 BQG393219:BQH393220 CAC393219:CAD393220 CJY393219:CJZ393220 CTU393219:CTV393220 DDQ393219:DDR393220 DNM393219:DNN393220 DXI393219:DXJ393220 EHE393219:EHF393220 ERA393219:ERB393220 FAW393219:FAX393220 FKS393219:FKT393220 FUO393219:FUP393220 GEK393219:GEL393220 GOG393219:GOH393220 GYC393219:GYD393220 HHY393219:HHZ393220 HRU393219:HRV393220 IBQ393219:IBR393220 ILM393219:ILN393220 IVI393219:IVJ393220 JFE393219:JFF393220 JPA393219:JPB393220 JYW393219:JYX393220 KIS393219:KIT393220 KSO393219:KSP393220 LCK393219:LCL393220 LMG393219:LMH393220 LWC393219:LWD393220 MFY393219:MFZ393220 MPU393219:MPV393220 MZQ393219:MZR393220 NJM393219:NJN393220 NTI393219:NTJ393220 ODE393219:ODF393220 ONA393219:ONB393220 OWW393219:OWX393220 PGS393219:PGT393220 PQO393219:PQP393220 QAK393219:QAL393220 QKG393219:QKH393220 QUC393219:QUD393220 RDY393219:RDZ393220 RNU393219:RNV393220 RXQ393219:RXR393220 SHM393219:SHN393220 SRI393219:SRJ393220 TBE393219:TBF393220 TLA393219:TLB393220 TUW393219:TUX393220 UES393219:UET393220 UOO393219:UOP393220 UYK393219:UYL393220 VIG393219:VIH393220 VSC393219:VSD393220 WBY393219:WBZ393220 WLU393219:WLV393220 WVQ393219:WVR393220 JE458755:JF458756 TA458755:TB458756 ACW458755:ACX458756 AMS458755:AMT458756 AWO458755:AWP458756 BGK458755:BGL458756 BQG458755:BQH458756 CAC458755:CAD458756 CJY458755:CJZ458756 CTU458755:CTV458756 DDQ458755:DDR458756 DNM458755:DNN458756 DXI458755:DXJ458756 EHE458755:EHF458756 ERA458755:ERB458756 FAW458755:FAX458756 FKS458755:FKT458756 FUO458755:FUP458756 GEK458755:GEL458756 GOG458755:GOH458756 GYC458755:GYD458756 HHY458755:HHZ458756 HRU458755:HRV458756 IBQ458755:IBR458756 ILM458755:ILN458756 IVI458755:IVJ458756 JFE458755:JFF458756 JPA458755:JPB458756 JYW458755:JYX458756 KIS458755:KIT458756 KSO458755:KSP458756 LCK458755:LCL458756 LMG458755:LMH458756 LWC458755:LWD458756 MFY458755:MFZ458756 MPU458755:MPV458756 MZQ458755:MZR458756 NJM458755:NJN458756 NTI458755:NTJ458756 ODE458755:ODF458756 ONA458755:ONB458756 OWW458755:OWX458756 PGS458755:PGT458756 PQO458755:PQP458756 QAK458755:QAL458756 QKG458755:QKH458756 QUC458755:QUD458756 RDY458755:RDZ458756 RNU458755:RNV458756 RXQ458755:RXR458756 SHM458755:SHN458756 SRI458755:SRJ458756 TBE458755:TBF458756 TLA458755:TLB458756 TUW458755:TUX458756 UES458755:UET458756 UOO458755:UOP458756 UYK458755:UYL458756 VIG458755:VIH458756 VSC458755:VSD458756 WBY458755:WBZ458756 WLU458755:WLV458756 WVQ458755:WVR458756 JE524291:JF524292 TA524291:TB524292 ACW524291:ACX524292 AMS524291:AMT524292 AWO524291:AWP524292 BGK524291:BGL524292 BQG524291:BQH524292 CAC524291:CAD524292 CJY524291:CJZ524292 CTU524291:CTV524292 DDQ524291:DDR524292 DNM524291:DNN524292 DXI524291:DXJ524292 EHE524291:EHF524292 ERA524291:ERB524292 FAW524291:FAX524292 FKS524291:FKT524292 FUO524291:FUP524292 GEK524291:GEL524292 GOG524291:GOH524292 GYC524291:GYD524292 HHY524291:HHZ524292 HRU524291:HRV524292 IBQ524291:IBR524292 ILM524291:ILN524292 IVI524291:IVJ524292 JFE524291:JFF524292 JPA524291:JPB524292 JYW524291:JYX524292 KIS524291:KIT524292 KSO524291:KSP524292 LCK524291:LCL524292 LMG524291:LMH524292 LWC524291:LWD524292 MFY524291:MFZ524292 MPU524291:MPV524292 MZQ524291:MZR524292 NJM524291:NJN524292 NTI524291:NTJ524292 ODE524291:ODF524292 ONA524291:ONB524292 OWW524291:OWX524292 PGS524291:PGT524292 PQO524291:PQP524292 QAK524291:QAL524292 QKG524291:QKH524292 QUC524291:QUD524292 RDY524291:RDZ524292 RNU524291:RNV524292 RXQ524291:RXR524292 SHM524291:SHN524292 SRI524291:SRJ524292 TBE524291:TBF524292 TLA524291:TLB524292 TUW524291:TUX524292 UES524291:UET524292 UOO524291:UOP524292 UYK524291:UYL524292 VIG524291:VIH524292 VSC524291:VSD524292 WBY524291:WBZ524292 WLU524291:WLV524292 WVQ524291:WVR524292 JE589827:JF589828 TA589827:TB589828 ACW589827:ACX589828 AMS589827:AMT589828 AWO589827:AWP589828 BGK589827:BGL589828 BQG589827:BQH589828 CAC589827:CAD589828 CJY589827:CJZ589828 CTU589827:CTV589828 DDQ589827:DDR589828 DNM589827:DNN589828 DXI589827:DXJ589828 EHE589827:EHF589828 ERA589827:ERB589828 FAW589827:FAX589828 FKS589827:FKT589828 FUO589827:FUP589828 GEK589827:GEL589828 GOG589827:GOH589828 GYC589827:GYD589828 HHY589827:HHZ589828 HRU589827:HRV589828 IBQ589827:IBR589828 ILM589827:ILN589828 IVI589827:IVJ589828 JFE589827:JFF589828 JPA589827:JPB589828 JYW589827:JYX589828 KIS589827:KIT589828 KSO589827:KSP589828 LCK589827:LCL589828 LMG589827:LMH589828 LWC589827:LWD589828 MFY589827:MFZ589828 MPU589827:MPV589828 MZQ589827:MZR589828 NJM589827:NJN589828 NTI589827:NTJ589828 ODE589827:ODF589828 ONA589827:ONB589828 OWW589827:OWX589828 PGS589827:PGT589828 PQO589827:PQP589828 QAK589827:QAL589828 QKG589827:QKH589828 QUC589827:QUD589828 RDY589827:RDZ589828 RNU589827:RNV589828 RXQ589827:RXR589828 SHM589827:SHN589828 SRI589827:SRJ589828 TBE589827:TBF589828 TLA589827:TLB589828 TUW589827:TUX589828 UES589827:UET589828 UOO589827:UOP589828 UYK589827:UYL589828 VIG589827:VIH589828 VSC589827:VSD589828 WBY589827:WBZ589828 WLU589827:WLV589828 WVQ589827:WVR589828 JE655363:JF655364 TA655363:TB655364 ACW655363:ACX655364 AMS655363:AMT655364 AWO655363:AWP655364 BGK655363:BGL655364 BQG655363:BQH655364 CAC655363:CAD655364 CJY655363:CJZ655364 CTU655363:CTV655364 DDQ655363:DDR655364 DNM655363:DNN655364 DXI655363:DXJ655364 EHE655363:EHF655364 ERA655363:ERB655364 FAW655363:FAX655364 FKS655363:FKT655364 FUO655363:FUP655364 GEK655363:GEL655364 GOG655363:GOH655364 GYC655363:GYD655364 HHY655363:HHZ655364 HRU655363:HRV655364 IBQ655363:IBR655364 ILM655363:ILN655364 IVI655363:IVJ655364 JFE655363:JFF655364 JPA655363:JPB655364 JYW655363:JYX655364 KIS655363:KIT655364 KSO655363:KSP655364 LCK655363:LCL655364 LMG655363:LMH655364 LWC655363:LWD655364 MFY655363:MFZ655364 MPU655363:MPV655364 MZQ655363:MZR655364 NJM655363:NJN655364 NTI655363:NTJ655364 ODE655363:ODF655364 ONA655363:ONB655364 OWW655363:OWX655364 PGS655363:PGT655364 PQO655363:PQP655364 QAK655363:QAL655364 QKG655363:QKH655364 QUC655363:QUD655364 RDY655363:RDZ655364 RNU655363:RNV655364 RXQ655363:RXR655364 SHM655363:SHN655364 SRI655363:SRJ655364 TBE655363:TBF655364 TLA655363:TLB655364 TUW655363:TUX655364 UES655363:UET655364 UOO655363:UOP655364 UYK655363:UYL655364 VIG655363:VIH655364 VSC655363:VSD655364 WBY655363:WBZ655364 WLU655363:WLV655364 WVQ655363:WVR655364 JE720899:JF720900 TA720899:TB720900 ACW720899:ACX720900 AMS720899:AMT720900 AWO720899:AWP720900 BGK720899:BGL720900 BQG720899:BQH720900 CAC720899:CAD720900 CJY720899:CJZ720900 CTU720899:CTV720900 DDQ720899:DDR720900 DNM720899:DNN720900 DXI720899:DXJ720900 EHE720899:EHF720900 ERA720899:ERB720900 FAW720899:FAX720900 FKS720899:FKT720900 FUO720899:FUP720900 GEK720899:GEL720900 GOG720899:GOH720900 GYC720899:GYD720900 HHY720899:HHZ720900 HRU720899:HRV720900 IBQ720899:IBR720900 ILM720899:ILN720900 IVI720899:IVJ720900 JFE720899:JFF720900 JPA720899:JPB720900 JYW720899:JYX720900 KIS720899:KIT720900 KSO720899:KSP720900 LCK720899:LCL720900 LMG720899:LMH720900 LWC720899:LWD720900 MFY720899:MFZ720900 MPU720899:MPV720900 MZQ720899:MZR720900 NJM720899:NJN720900 NTI720899:NTJ720900 ODE720899:ODF720900 ONA720899:ONB720900 OWW720899:OWX720900 PGS720899:PGT720900 PQO720899:PQP720900 QAK720899:QAL720900 QKG720899:QKH720900 QUC720899:QUD720900 RDY720899:RDZ720900 RNU720899:RNV720900 RXQ720899:RXR720900 SHM720899:SHN720900 SRI720899:SRJ720900 TBE720899:TBF720900 TLA720899:TLB720900 TUW720899:TUX720900 UES720899:UET720900 UOO720899:UOP720900 UYK720899:UYL720900 VIG720899:VIH720900 VSC720899:VSD720900 WBY720899:WBZ720900 WLU720899:WLV720900 WVQ720899:WVR720900 JE786435:JF786436 TA786435:TB786436 ACW786435:ACX786436 AMS786435:AMT786436 AWO786435:AWP786436 BGK786435:BGL786436 BQG786435:BQH786436 CAC786435:CAD786436 CJY786435:CJZ786436 CTU786435:CTV786436 DDQ786435:DDR786436 DNM786435:DNN786436 DXI786435:DXJ786436 EHE786435:EHF786436 ERA786435:ERB786436 FAW786435:FAX786436 FKS786435:FKT786436 FUO786435:FUP786436 GEK786435:GEL786436 GOG786435:GOH786436 GYC786435:GYD786436 HHY786435:HHZ786436 HRU786435:HRV786436 IBQ786435:IBR786436 ILM786435:ILN786436 IVI786435:IVJ786436 JFE786435:JFF786436 JPA786435:JPB786436 JYW786435:JYX786436 KIS786435:KIT786436 KSO786435:KSP786436 LCK786435:LCL786436 LMG786435:LMH786436 LWC786435:LWD786436 MFY786435:MFZ786436 MPU786435:MPV786436 MZQ786435:MZR786436 NJM786435:NJN786436 NTI786435:NTJ786436 ODE786435:ODF786436 ONA786435:ONB786436 OWW786435:OWX786436 PGS786435:PGT786436 PQO786435:PQP786436 QAK786435:QAL786436 QKG786435:QKH786436 QUC786435:QUD786436 RDY786435:RDZ786436 RNU786435:RNV786436 RXQ786435:RXR786436 SHM786435:SHN786436 SRI786435:SRJ786436 TBE786435:TBF786436 TLA786435:TLB786436 TUW786435:TUX786436 UES786435:UET786436 UOO786435:UOP786436 UYK786435:UYL786436 VIG786435:VIH786436 VSC786435:VSD786436 WBY786435:WBZ786436 WLU786435:WLV786436 WVQ786435:WVR786436 JE851971:JF851972 TA851971:TB851972 ACW851971:ACX851972 AMS851971:AMT851972 AWO851971:AWP851972 BGK851971:BGL851972 BQG851971:BQH851972 CAC851971:CAD851972 CJY851971:CJZ851972 CTU851971:CTV851972 DDQ851971:DDR851972 DNM851971:DNN851972 DXI851971:DXJ851972 EHE851971:EHF851972 ERA851971:ERB851972 FAW851971:FAX851972 FKS851971:FKT851972 FUO851971:FUP851972 GEK851971:GEL851972 GOG851971:GOH851972 GYC851971:GYD851972 HHY851971:HHZ851972 HRU851971:HRV851972 IBQ851971:IBR851972 ILM851971:ILN851972 IVI851971:IVJ851972 JFE851971:JFF851972 JPA851971:JPB851972 JYW851971:JYX851972 KIS851971:KIT851972 KSO851971:KSP851972 LCK851971:LCL851972 LMG851971:LMH851972 LWC851971:LWD851972 MFY851971:MFZ851972 MPU851971:MPV851972 MZQ851971:MZR851972 NJM851971:NJN851972 NTI851971:NTJ851972 ODE851971:ODF851972 ONA851971:ONB851972 OWW851971:OWX851972 PGS851971:PGT851972 PQO851971:PQP851972 QAK851971:QAL851972 QKG851971:QKH851972 QUC851971:QUD851972 RDY851971:RDZ851972 RNU851971:RNV851972 RXQ851971:RXR851972 SHM851971:SHN851972 SRI851971:SRJ851972 TBE851971:TBF851972 TLA851971:TLB851972 TUW851971:TUX851972 UES851971:UET851972 UOO851971:UOP851972 UYK851971:UYL851972 VIG851971:VIH851972 VSC851971:VSD851972 WBY851971:WBZ851972 WLU851971:WLV851972 WVQ851971:WVR851972 JE917507:JF917508 TA917507:TB917508 ACW917507:ACX917508 AMS917507:AMT917508 AWO917507:AWP917508 BGK917507:BGL917508 BQG917507:BQH917508 CAC917507:CAD917508 CJY917507:CJZ917508 CTU917507:CTV917508 DDQ917507:DDR917508 DNM917507:DNN917508 DXI917507:DXJ917508 EHE917507:EHF917508 ERA917507:ERB917508 FAW917507:FAX917508 FKS917507:FKT917508 FUO917507:FUP917508 GEK917507:GEL917508 GOG917507:GOH917508 GYC917507:GYD917508 HHY917507:HHZ917508 HRU917507:HRV917508 IBQ917507:IBR917508 ILM917507:ILN917508 IVI917507:IVJ917508 JFE917507:JFF917508 JPA917507:JPB917508 JYW917507:JYX917508 KIS917507:KIT917508 KSO917507:KSP917508 LCK917507:LCL917508 LMG917507:LMH917508 LWC917507:LWD917508 MFY917507:MFZ917508 MPU917507:MPV917508 MZQ917507:MZR917508 NJM917507:NJN917508 NTI917507:NTJ917508 ODE917507:ODF917508 ONA917507:ONB917508 OWW917507:OWX917508 PGS917507:PGT917508 PQO917507:PQP917508 QAK917507:QAL917508 QKG917507:QKH917508 QUC917507:QUD917508 RDY917507:RDZ917508 RNU917507:RNV917508 RXQ917507:RXR917508 SHM917507:SHN917508 SRI917507:SRJ917508 TBE917507:TBF917508 TLA917507:TLB917508 TUW917507:TUX917508 UES917507:UET917508 UOO917507:UOP917508 UYK917507:UYL917508 VIG917507:VIH917508 VSC917507:VSD917508 WBY917507:WBZ917508 WLU917507:WLV917508 WVQ917507:WVR917508 JE983043:JF983044 TA983043:TB983044 ACW983043:ACX983044 AMS983043:AMT983044 AWO983043:AWP983044 BGK983043:BGL983044 BQG983043:BQH983044 CAC983043:CAD983044 CJY983043:CJZ983044 CTU983043:CTV983044 DDQ983043:DDR983044 DNM983043:DNN983044 DXI983043:DXJ983044 EHE983043:EHF983044 ERA983043:ERB983044 FAW983043:FAX983044 FKS983043:FKT983044 FUO983043:FUP983044 GEK983043:GEL983044 GOG983043:GOH983044 GYC983043:GYD983044 HHY983043:HHZ983044 HRU983043:HRV983044 IBQ983043:IBR983044 ILM983043:ILN983044 IVI983043:IVJ983044 JFE983043:JFF983044 JPA983043:JPB983044 JYW983043:JYX983044 KIS983043:KIT983044 KSO983043:KSP983044 LCK983043:LCL983044 LMG983043:LMH983044 LWC983043:LWD983044 MFY983043:MFZ983044 MPU983043:MPV983044 MZQ983043:MZR983044 NJM983043:NJN983044 NTI983043:NTJ983044 ODE983043:ODF983044 ONA983043:ONB983044 OWW983043:OWX983044 PGS983043:PGT983044 PQO983043:PQP983044 QAK983043:QAL983044 QKG983043:QKH983044 QUC983043:QUD983044 RDY983043:RDZ983044 RNU983043:RNV983044 RXQ983043:RXR983044 SHM983043:SHN983044 SRI983043:SRJ983044 TBE983043:TBF983044 TLA983043:TLB983044 TUW983043:TUX983044 UES983043:UET983044 UOO983043:UOP983044 UYK983043:UYL983044 VIG983043:VIH983044 VSC983043:VSD983044 J65509:K65510 J131045:K131046 J196581:K196582 J262117:K262118 J327653:K327654 J393189:K393190 J458725:K458726 J524261:K524262 J589797:K589798 J655333:K655334 J720869:K720870 J786405:K786406 J851941:K851942 J917477:K917478 J983013:K983014 G65503:H65504 G131039:H131040 G196575:H196576 G262111:H262112 G327647:H327648 G393183:H393184 G458719:H458720 G524255:H524256 G589791:H589792 G655327:H655328 G720863:H720864 G786399:H786400 G851935:H851936 G917471:H917472 G983007:H983008 J65503:K65504 J131039:K131040 J196575:K196576 J262111:K262112 J327647:K327648 J393183:K393184 J458719:K458720 J524255:K524256 J589791:K589792 J655327:K655328 J720863:K720864 J786399:K786400 J851935:K851936 J917471:K917472 J983007:K983008 G65509:H65510 G131045:H131046 G196581:H196582 G262117:H262118 G327653:H327654 G393189:H393190 G458725:H458726 G524261:H524262 G589797:H589798 G655333:H655334 G720869:H720870 G786405:H786406 G851941:H851942 G917477:H917478 G983013:H983014 M196581:N196582 M262117:N262118 M327653:N327654 M393189:N393190 M458725:N458726 M524261:N524262 M589797:N589798 M655333:N655334 M720869:N720870 M786405:N786406 M851941:N851942 M917477:N917478 M983013:N983014 M65503:N65504 M131039:N131040 M196575:N196576 M262111:N262112 M327647:N327648 M393183:N393184 M458719:N458720 M524255:N524256 M589791:N589792 M655327:N655328 M720863:N720864 M786399:N786400 M851935:N851936 M917471:N917472 M983007:N983008 M65509:N65510 S131045:T131046 S196581:T196582 S262117:T262118 S327653:T327654 S393189:T393190 S458725:T458726 S524261:T524262 S589797:T589798 S655333:T655334 S720869:T720870 S786405:T786406 S851941:T851942 S917477:T917478 S983013:T983014 S65503:T65504 S131039:T131040 S196575:T196576 S262111:T262112 S327647:T327648 S393183:T393184 S458719:T458720 S524255:T524256 S589791:T589792 S655327:T655328 S720863:T720864 S786399:T786400 S851935:T851936 S917471:T917472 S983007:T983008 S65509:T65510 M131045:N131046 P196581:Q196582 P262117:Q262118 P327653:Q327654 P393189:Q393190 P458725:Q458726 P524261:Q524262 P589797:Q589798 P655333:Q655334 P720869:Q720870 P786405:Q786406 P851941:Q851942 P917477:Q917478 P983013:Q983014 P65503:Q65504 P131039:Q131040 P196575:Q196576 P262111:Q262112 P327647:Q327648 P393183:Q393184 P458719:Q458720 P524255:Q524256 P589791:Q589792 P655327:Q655328 P720863:Q720864 P786399:Q786400 P851935:Q851936 P917471:Q917472 P983007:Q983008 P65509:Q65510 P131045:Q131046 BGN7:BGO9 JH7:JI9 AWR7:AWS9 AMV7:AMW9 ACZ7:ADA9 TD7:TE9 WVQ7:WVR9 WLU7:WLV9 WBY7:WBZ9 VSC7:VSD9 VIG7:VIH9 UYK7:UYL9 UOO7:UOP9 UES7:UET9 TUW7:TUX9 TLA7:TLB9 TBE7:TBF9 SRI7:SRJ9 SHM7:SHN9 RXQ7:RXR9 RNU7:RNV9 RDY7:RDZ9 QUC7:QUD9 QKG7:QKH9 QAK7:QAL9 PQO7:PQP9 PGS7:PGT9 OWW7:OWX9 ONA7:ONB9 ODE7:ODF9 NTI7:NTJ9 NJM7:NJN9 MZQ7:MZR9 MPU7:MPV9 MFY7:MFZ9 LWC7:LWD9 LMG7:LMH9 LCK7:LCL9 KSO7:KSP9 KIS7:KIT9 JYW7:JYX9 JPA7:JPB9 JFE7:JFF9 IVI7:IVJ9 ILM7:ILN9 IBQ7:IBR9 HRU7:HRV9 HHY7:HHZ9 GYC7:GYD9 GOG7:GOH9 GEK7:GEL9 FUO7:FUP9 FKS7:FKT9 FAW7:FAX9 ERA7:ERB9 EHE7:EHF9 DXI7:DXJ9 DNM7:DNN9 DDQ7:DDR9 CTU7:CTV9 CJY7:CJZ9 CAC7:CAD9 BQG7:BQH9 BGK7:BGL9 AWO7:AWP9 AMS7:AMT9 ACW7:ACX9 TA7:TB9 JE7:JF9 WVN7:WVO9 WLR7:WLS9 WBV7:WBW9 VRZ7:VSA9 VID7:VIE9 UYH7:UYI9 UOL7:UOM9 UEP7:UEQ9 TUT7:TUU9 TKX7:TKY9 TBB7:TBC9 SRF7:SRG9 SHJ7:SHK9 RXN7:RXO9 RNR7:RNS9 RDV7:RDW9 QTZ7:QUA9 QKD7:QKE9 QAH7:QAI9 PQL7:PQM9 PGP7:PGQ9 OWT7:OWU9 OMX7:OMY9 ODB7:ODC9 NTF7:NTG9 NJJ7:NJK9 MZN7:MZO9 MPR7:MPS9 MFV7:MFW9 LVZ7:LWA9 LMD7:LME9 LCH7:LCI9 KSL7:KSM9 KIP7:KIQ9 JYT7:JYU9 JOX7:JOY9 JFB7:JFC9 IVF7:IVG9 ILJ7:ILK9 IBN7:IBO9 HRR7:HRS9 HHV7:HHW9 GXZ7:GYA9 GOD7:GOE9 GEH7:GEI9 FUL7:FUM9 FKP7:FKQ9 FAT7:FAU9 EQX7:EQY9 EHB7:EHC9 DXF7:DXG9 DNJ7:DNK9 DDN7:DDO9 CTR7:CTS9 CJV7:CJW9 BZZ7:CAA9 BQD7:BQE9 BGH7:BGI9 AWL7:AWM9 AMP7:AMQ9 ACT7:ACU9 SX7:SY9 JB7:JC9 WVT7:WVU9 WLX7:WLY9 WCB7:WCC9 VSF7:VSG9 VIJ7:VIK9 UYN7:UYO9 UOR7:UOS9 UEV7:UEW9 TUZ7:TVA9 TLD7:TLE9 TBH7:TBI9 SRL7:SRM9 SHP7:SHQ9 RXT7:RXU9 RNX7:RNY9 REB7:REC9 QUF7:QUG9 QKJ7:QKK9 QAN7:QAO9 PQR7:PQS9 PGV7:PGW9 OWZ7:OXA9 OND7:ONE9 ODH7:ODI9 NTL7:NTM9 NJP7:NJQ9 MZT7:MZU9 MPX7:MPY9 MGB7:MGC9 LWF7:LWG9 LMJ7:LMK9 LCN7:LCO9 KSR7:KSS9 KIV7:KIW9 JYZ7:JZA9 JPD7:JPE9 JFH7:JFI9 IVL7:IVM9 ILP7:ILQ9 IBT7:IBU9 HRX7:HRY9 HIB7:HIC9 GYF7:GYG9 GOJ7:GOK9 GEN7:GEO9 FUR7:FUS9 FKV7:FKW9 FAZ7:FBA9 ERD7:ERE9 EHH7:EHI9 DXL7:DXM9 DNP7:DNQ9 DDT7:DDU9 CTX7:CTY9 CKB7:CKC9 CAF7:CAG9 BQJ7:BQK9" xr:uid="{00000000-0002-0000-0F00-000000000000}"/>
    <dataValidation allowBlank="1" showErrorMessage="1" prompt="Sólo para Instituciones PRIVADAS." sqref="F6:T9" xr:uid="{00000000-0002-0000-0F00-000001000000}"/>
  </dataValidations>
  <printOptions horizontalCentered="1"/>
  <pageMargins left="0.39370078740157483" right="0.39370078740157483" top="0.59055118110236227" bottom="0.43307086614173229" header="0.31496062992125984" footer="0.19685039370078741"/>
  <pageSetup scale="78" orientation="landscape" r:id="rId1"/>
  <headerFooter>
    <oddHeader>&amp;L&amp;G</oddHeader>
    <oddFooter>&amp;R&amp;"Carlito,Negrita"Telesecundaria&amp;"Carlito,Normal", 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1">
    <pageSetUpPr fitToPage="1"/>
  </sheetPr>
  <dimension ref="A1:Z21"/>
  <sheetViews>
    <sheetView showGridLines="0" zoomScale="95" zoomScaleNormal="95" workbookViewId="0"/>
  </sheetViews>
  <sheetFormatPr baseColWidth="10" defaultRowHeight="15" x14ac:dyDescent="0.25"/>
  <cols>
    <col min="1" max="1" width="4.7109375" style="59" customWidth="1"/>
    <col min="2" max="2" width="34" style="62" customWidth="1"/>
    <col min="3" max="20" width="7" style="62" customWidth="1"/>
    <col min="21" max="256" width="11.42578125" style="62"/>
    <col min="257" max="257" width="32.28515625" style="62" customWidth="1"/>
    <col min="258" max="269" width="8.5703125" style="62" customWidth="1"/>
    <col min="270" max="512" width="11.42578125" style="62"/>
    <col min="513" max="513" width="32.28515625" style="62" customWidth="1"/>
    <col min="514" max="525" width="8.5703125" style="62" customWidth="1"/>
    <col min="526" max="768" width="11.42578125" style="62"/>
    <col min="769" max="769" width="32.28515625" style="62" customWidth="1"/>
    <col min="770" max="781" width="8.5703125" style="62" customWidth="1"/>
    <col min="782" max="1024" width="11.42578125" style="62"/>
    <col min="1025" max="1025" width="32.28515625" style="62" customWidth="1"/>
    <col min="1026" max="1037" width="8.5703125" style="62" customWidth="1"/>
    <col min="1038" max="1280" width="11.42578125" style="62"/>
    <col min="1281" max="1281" width="32.28515625" style="62" customWidth="1"/>
    <col min="1282" max="1293" width="8.5703125" style="62" customWidth="1"/>
    <col min="1294" max="1536" width="11.42578125" style="62"/>
    <col min="1537" max="1537" width="32.28515625" style="62" customWidth="1"/>
    <col min="1538" max="1549" width="8.5703125" style="62" customWidth="1"/>
    <col min="1550" max="1792" width="11.42578125" style="62"/>
    <col min="1793" max="1793" width="32.28515625" style="62" customWidth="1"/>
    <col min="1794" max="1805" width="8.5703125" style="62" customWidth="1"/>
    <col min="1806" max="2048" width="11.42578125" style="62"/>
    <col min="2049" max="2049" width="32.28515625" style="62" customWidth="1"/>
    <col min="2050" max="2061" width="8.5703125" style="62" customWidth="1"/>
    <col min="2062" max="2304" width="11.42578125" style="62"/>
    <col min="2305" max="2305" width="32.28515625" style="62" customWidth="1"/>
    <col min="2306" max="2317" width="8.5703125" style="62" customWidth="1"/>
    <col min="2318" max="2560" width="11.42578125" style="62"/>
    <col min="2561" max="2561" width="32.28515625" style="62" customWidth="1"/>
    <col min="2562" max="2573" width="8.5703125" style="62" customWidth="1"/>
    <col min="2574" max="2816" width="11.42578125" style="62"/>
    <col min="2817" max="2817" width="32.28515625" style="62" customWidth="1"/>
    <col min="2818" max="2829" width="8.5703125" style="62" customWidth="1"/>
    <col min="2830" max="3072" width="11.42578125" style="62"/>
    <col min="3073" max="3073" width="32.28515625" style="62" customWidth="1"/>
    <col min="3074" max="3085" width="8.5703125" style="62" customWidth="1"/>
    <col min="3086" max="3328" width="11.42578125" style="62"/>
    <col min="3329" max="3329" width="32.28515625" style="62" customWidth="1"/>
    <col min="3330" max="3341" width="8.5703125" style="62" customWidth="1"/>
    <col min="3342" max="3584" width="11.42578125" style="62"/>
    <col min="3585" max="3585" width="32.28515625" style="62" customWidth="1"/>
    <col min="3586" max="3597" width="8.5703125" style="62" customWidth="1"/>
    <col min="3598" max="3840" width="11.42578125" style="62"/>
    <col min="3841" max="3841" width="32.28515625" style="62" customWidth="1"/>
    <col min="3842" max="3853" width="8.5703125" style="62" customWidth="1"/>
    <col min="3854" max="4096" width="11.42578125" style="62"/>
    <col min="4097" max="4097" width="32.28515625" style="62" customWidth="1"/>
    <col min="4098" max="4109" width="8.5703125" style="62" customWidth="1"/>
    <col min="4110" max="4352" width="11.42578125" style="62"/>
    <col min="4353" max="4353" width="32.28515625" style="62" customWidth="1"/>
    <col min="4354" max="4365" width="8.5703125" style="62" customWidth="1"/>
    <col min="4366" max="4608" width="11.42578125" style="62"/>
    <col min="4609" max="4609" width="32.28515625" style="62" customWidth="1"/>
    <col min="4610" max="4621" width="8.5703125" style="62" customWidth="1"/>
    <col min="4622" max="4864" width="11.42578125" style="62"/>
    <col min="4865" max="4865" width="32.28515625" style="62" customWidth="1"/>
    <col min="4866" max="4877" width="8.5703125" style="62" customWidth="1"/>
    <col min="4878" max="5120" width="11.42578125" style="62"/>
    <col min="5121" max="5121" width="32.28515625" style="62" customWidth="1"/>
    <col min="5122" max="5133" width="8.5703125" style="62" customWidth="1"/>
    <col min="5134" max="5376" width="11.42578125" style="62"/>
    <col min="5377" max="5377" width="32.28515625" style="62" customWidth="1"/>
    <col min="5378" max="5389" width="8.5703125" style="62" customWidth="1"/>
    <col min="5390" max="5632" width="11.42578125" style="62"/>
    <col min="5633" max="5633" width="32.28515625" style="62" customWidth="1"/>
    <col min="5634" max="5645" width="8.5703125" style="62" customWidth="1"/>
    <col min="5646" max="5888" width="11.42578125" style="62"/>
    <col min="5889" max="5889" width="32.28515625" style="62" customWidth="1"/>
    <col min="5890" max="5901" width="8.5703125" style="62" customWidth="1"/>
    <col min="5902" max="6144" width="11.42578125" style="62"/>
    <col min="6145" max="6145" width="32.28515625" style="62" customWidth="1"/>
    <col min="6146" max="6157" width="8.5703125" style="62" customWidth="1"/>
    <col min="6158" max="6400" width="11.42578125" style="62"/>
    <col min="6401" max="6401" width="32.28515625" style="62" customWidth="1"/>
    <col min="6402" max="6413" width="8.5703125" style="62" customWidth="1"/>
    <col min="6414" max="6656" width="11.42578125" style="62"/>
    <col min="6657" max="6657" width="32.28515625" style="62" customWidth="1"/>
    <col min="6658" max="6669" width="8.5703125" style="62" customWidth="1"/>
    <col min="6670" max="6912" width="11.42578125" style="62"/>
    <col min="6913" max="6913" width="32.28515625" style="62" customWidth="1"/>
    <col min="6914" max="6925" width="8.5703125" style="62" customWidth="1"/>
    <col min="6926" max="7168" width="11.42578125" style="62"/>
    <col min="7169" max="7169" width="32.28515625" style="62" customWidth="1"/>
    <col min="7170" max="7181" width="8.5703125" style="62" customWidth="1"/>
    <col min="7182" max="7424" width="11.42578125" style="62"/>
    <col min="7425" max="7425" width="32.28515625" style="62" customWidth="1"/>
    <col min="7426" max="7437" width="8.5703125" style="62" customWidth="1"/>
    <col min="7438" max="7680" width="11.42578125" style="62"/>
    <col min="7681" max="7681" width="32.28515625" style="62" customWidth="1"/>
    <col min="7682" max="7693" width="8.5703125" style="62" customWidth="1"/>
    <col min="7694" max="7936" width="11.42578125" style="62"/>
    <col min="7937" max="7937" width="32.28515625" style="62" customWidth="1"/>
    <col min="7938" max="7949" width="8.5703125" style="62" customWidth="1"/>
    <col min="7950" max="8192" width="11.42578125" style="62"/>
    <col min="8193" max="8193" width="32.28515625" style="62" customWidth="1"/>
    <col min="8194" max="8205" width="8.5703125" style="62" customWidth="1"/>
    <col min="8206" max="8448" width="11.42578125" style="62"/>
    <col min="8449" max="8449" width="32.28515625" style="62" customWidth="1"/>
    <col min="8450" max="8461" width="8.5703125" style="62" customWidth="1"/>
    <col min="8462" max="8704" width="11.42578125" style="62"/>
    <col min="8705" max="8705" width="32.28515625" style="62" customWidth="1"/>
    <col min="8706" max="8717" width="8.5703125" style="62" customWidth="1"/>
    <col min="8718" max="8960" width="11.42578125" style="62"/>
    <col min="8961" max="8961" width="32.28515625" style="62" customWidth="1"/>
    <col min="8962" max="8973" width="8.5703125" style="62" customWidth="1"/>
    <col min="8974" max="9216" width="11.42578125" style="62"/>
    <col min="9217" max="9217" width="32.28515625" style="62" customWidth="1"/>
    <col min="9218" max="9229" width="8.5703125" style="62" customWidth="1"/>
    <col min="9230" max="9472" width="11.42578125" style="62"/>
    <col min="9473" max="9473" width="32.28515625" style="62" customWidth="1"/>
    <col min="9474" max="9485" width="8.5703125" style="62" customWidth="1"/>
    <col min="9486" max="9728" width="11.42578125" style="62"/>
    <col min="9729" max="9729" width="32.28515625" style="62" customWidth="1"/>
    <col min="9730" max="9741" width="8.5703125" style="62" customWidth="1"/>
    <col min="9742" max="9984" width="11.42578125" style="62"/>
    <col min="9985" max="9985" width="32.28515625" style="62" customWidth="1"/>
    <col min="9986" max="9997" width="8.5703125" style="62" customWidth="1"/>
    <col min="9998" max="10240" width="11.42578125" style="62"/>
    <col min="10241" max="10241" width="32.28515625" style="62" customWidth="1"/>
    <col min="10242" max="10253" width="8.5703125" style="62" customWidth="1"/>
    <col min="10254" max="10496" width="11.42578125" style="62"/>
    <col min="10497" max="10497" width="32.28515625" style="62" customWidth="1"/>
    <col min="10498" max="10509" width="8.5703125" style="62" customWidth="1"/>
    <col min="10510" max="10752" width="11.42578125" style="62"/>
    <col min="10753" max="10753" width="32.28515625" style="62" customWidth="1"/>
    <col min="10754" max="10765" width="8.5703125" style="62" customWidth="1"/>
    <col min="10766" max="11008" width="11.42578125" style="62"/>
    <col min="11009" max="11009" width="32.28515625" style="62" customWidth="1"/>
    <col min="11010" max="11021" width="8.5703125" style="62" customWidth="1"/>
    <col min="11022" max="11264" width="11.42578125" style="62"/>
    <col min="11265" max="11265" width="32.28515625" style="62" customWidth="1"/>
    <col min="11266" max="11277" width="8.5703125" style="62" customWidth="1"/>
    <col min="11278" max="11520" width="11.42578125" style="62"/>
    <col min="11521" max="11521" width="32.28515625" style="62" customWidth="1"/>
    <col min="11522" max="11533" width="8.5703125" style="62" customWidth="1"/>
    <col min="11534" max="11776" width="11.42578125" style="62"/>
    <col min="11777" max="11777" width="32.28515625" style="62" customWidth="1"/>
    <col min="11778" max="11789" width="8.5703125" style="62" customWidth="1"/>
    <col min="11790" max="12032" width="11.42578125" style="62"/>
    <col min="12033" max="12033" width="32.28515625" style="62" customWidth="1"/>
    <col min="12034" max="12045" width="8.5703125" style="62" customWidth="1"/>
    <col min="12046" max="12288" width="11.42578125" style="62"/>
    <col min="12289" max="12289" width="32.28515625" style="62" customWidth="1"/>
    <col min="12290" max="12301" width="8.5703125" style="62" customWidth="1"/>
    <col min="12302" max="12544" width="11.42578125" style="62"/>
    <col min="12545" max="12545" width="32.28515625" style="62" customWidth="1"/>
    <col min="12546" max="12557" width="8.5703125" style="62" customWidth="1"/>
    <col min="12558" max="12800" width="11.42578125" style="62"/>
    <col min="12801" max="12801" width="32.28515625" style="62" customWidth="1"/>
    <col min="12802" max="12813" width="8.5703125" style="62" customWidth="1"/>
    <col min="12814" max="13056" width="11.42578125" style="62"/>
    <col min="13057" max="13057" width="32.28515625" style="62" customWidth="1"/>
    <col min="13058" max="13069" width="8.5703125" style="62" customWidth="1"/>
    <col min="13070" max="13312" width="11.42578125" style="62"/>
    <col min="13313" max="13313" width="32.28515625" style="62" customWidth="1"/>
    <col min="13314" max="13325" width="8.5703125" style="62" customWidth="1"/>
    <col min="13326" max="13568" width="11.42578125" style="62"/>
    <col min="13569" max="13569" width="32.28515625" style="62" customWidth="1"/>
    <col min="13570" max="13581" width="8.5703125" style="62" customWidth="1"/>
    <col min="13582" max="13824" width="11.42578125" style="62"/>
    <col min="13825" max="13825" width="32.28515625" style="62" customWidth="1"/>
    <col min="13826" max="13837" width="8.5703125" style="62" customWidth="1"/>
    <col min="13838" max="14080" width="11.42578125" style="62"/>
    <col min="14081" max="14081" width="32.28515625" style="62" customWidth="1"/>
    <col min="14082" max="14093" width="8.5703125" style="62" customWidth="1"/>
    <col min="14094" max="14336" width="11.42578125" style="62"/>
    <col min="14337" max="14337" width="32.28515625" style="62" customWidth="1"/>
    <col min="14338" max="14349" width="8.5703125" style="62" customWidth="1"/>
    <col min="14350" max="14592" width="11.42578125" style="62"/>
    <col min="14593" max="14593" width="32.28515625" style="62" customWidth="1"/>
    <col min="14594" max="14605" width="8.5703125" style="62" customWidth="1"/>
    <col min="14606" max="14848" width="11.42578125" style="62"/>
    <col min="14849" max="14849" width="32.28515625" style="62" customWidth="1"/>
    <col min="14850" max="14861" width="8.5703125" style="62" customWidth="1"/>
    <col min="14862" max="15104" width="11.42578125" style="62"/>
    <col min="15105" max="15105" width="32.28515625" style="62" customWidth="1"/>
    <col min="15106" max="15117" width="8.5703125" style="62" customWidth="1"/>
    <col min="15118" max="15360" width="11.42578125" style="62"/>
    <col min="15361" max="15361" width="32.28515625" style="62" customWidth="1"/>
    <col min="15362" max="15373" width="8.5703125" style="62" customWidth="1"/>
    <col min="15374" max="15616" width="11.42578125" style="62"/>
    <col min="15617" max="15617" width="32.28515625" style="62" customWidth="1"/>
    <col min="15618" max="15629" width="8.5703125" style="62" customWidth="1"/>
    <col min="15630" max="15872" width="11.42578125" style="62"/>
    <col min="15873" max="15873" width="32.28515625" style="62" customWidth="1"/>
    <col min="15874" max="15885" width="8.5703125" style="62" customWidth="1"/>
    <col min="15886" max="16128" width="11.42578125" style="62"/>
    <col min="16129" max="16129" width="32.28515625" style="62" customWidth="1"/>
    <col min="16130" max="16141" width="8.5703125" style="62" customWidth="1"/>
    <col min="16142" max="16377" width="11.42578125" style="62"/>
    <col min="16378" max="16384" width="11.42578125" style="62" customWidth="1"/>
  </cols>
  <sheetData>
    <row r="1" spans="1:26" ht="18.75" x14ac:dyDescent="0.25">
      <c r="A1" s="428">
        <v>1</v>
      </c>
      <c r="B1" s="28" t="s">
        <v>818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1"/>
    </row>
    <row r="2" spans="1:26" ht="21" x14ac:dyDescent="0.25">
      <c r="A2" s="428">
        <v>2</v>
      </c>
      <c r="B2" s="28" t="s">
        <v>772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3"/>
      <c r="N2" s="63"/>
      <c r="O2" s="63"/>
      <c r="P2" s="63"/>
      <c r="Q2" s="63"/>
      <c r="R2" s="63"/>
      <c r="S2" s="63"/>
      <c r="T2" s="63"/>
    </row>
    <row r="3" spans="1:26" s="64" customFormat="1" ht="18.75" x14ac:dyDescent="0.25">
      <c r="A3" s="428">
        <v>3</v>
      </c>
      <c r="B3" s="31" t="s">
        <v>752</v>
      </c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8"/>
      <c r="Q3" s="338"/>
      <c r="R3" s="338"/>
      <c r="S3" s="338"/>
      <c r="T3" s="338"/>
      <c r="U3" s="338"/>
      <c r="V3" s="338"/>
      <c r="W3" s="338"/>
    </row>
    <row r="4" spans="1:26" s="8" customFormat="1" ht="19.5" thickBot="1" x14ac:dyDescent="0.35">
      <c r="A4" s="428">
        <v>4</v>
      </c>
      <c r="B4" s="427" t="s">
        <v>786</v>
      </c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6"/>
      <c r="V4" s="226"/>
      <c r="W4" s="226"/>
      <c r="X4" s="226"/>
      <c r="Y4" s="226"/>
      <c r="Z4" s="226"/>
    </row>
    <row r="5" spans="1:26" ht="28.5" customHeight="1" thickTop="1" x14ac:dyDescent="0.25">
      <c r="A5" s="428">
        <v>5</v>
      </c>
      <c r="B5" s="579" t="s">
        <v>394</v>
      </c>
      <c r="C5" s="501" t="s">
        <v>0</v>
      </c>
      <c r="D5" s="501"/>
      <c r="E5" s="501"/>
      <c r="F5" s="500" t="s">
        <v>84</v>
      </c>
      <c r="G5" s="501"/>
      <c r="H5" s="502"/>
      <c r="I5" s="500" t="s">
        <v>85</v>
      </c>
      <c r="J5" s="501"/>
      <c r="K5" s="502"/>
      <c r="L5" s="501" t="s">
        <v>86</v>
      </c>
      <c r="M5" s="501"/>
      <c r="N5" s="501"/>
      <c r="O5" s="500" t="s">
        <v>87</v>
      </c>
      <c r="P5" s="501"/>
      <c r="Q5" s="502"/>
      <c r="R5" s="500" t="s">
        <v>88</v>
      </c>
      <c r="S5" s="501"/>
      <c r="T5" s="501"/>
    </row>
    <row r="6" spans="1:26" ht="27.75" customHeight="1" thickBot="1" x14ac:dyDescent="0.25">
      <c r="A6" s="428">
        <v>6</v>
      </c>
      <c r="B6" s="580"/>
      <c r="C6" s="65" t="s">
        <v>0</v>
      </c>
      <c r="D6" s="66" t="s">
        <v>19</v>
      </c>
      <c r="E6" s="65" t="s">
        <v>395</v>
      </c>
      <c r="F6" s="67" t="s">
        <v>0</v>
      </c>
      <c r="G6" s="66" t="s">
        <v>19</v>
      </c>
      <c r="H6" s="68" t="s">
        <v>395</v>
      </c>
      <c r="I6" s="65" t="s">
        <v>0</v>
      </c>
      <c r="J6" s="66" t="s">
        <v>19</v>
      </c>
      <c r="K6" s="65" t="s">
        <v>395</v>
      </c>
      <c r="L6" s="67" t="s">
        <v>0</v>
      </c>
      <c r="M6" s="66" t="s">
        <v>19</v>
      </c>
      <c r="N6" s="68" t="s">
        <v>395</v>
      </c>
      <c r="O6" s="67" t="s">
        <v>0</v>
      </c>
      <c r="P6" s="66" t="s">
        <v>19</v>
      </c>
      <c r="Q6" s="68" t="s">
        <v>395</v>
      </c>
      <c r="R6" s="65" t="s">
        <v>0</v>
      </c>
      <c r="S6" s="66" t="s">
        <v>19</v>
      </c>
      <c r="T6" s="65" t="s">
        <v>395</v>
      </c>
    </row>
    <row r="7" spans="1:26" ht="30" customHeight="1" thickTop="1" thickBot="1" x14ac:dyDescent="0.3">
      <c r="A7" s="428">
        <v>7</v>
      </c>
      <c r="B7" s="447" t="s">
        <v>0</v>
      </c>
      <c r="C7" s="69">
        <f>+D7+E7</f>
        <v>0</v>
      </c>
      <c r="D7" s="70">
        <f>SUM(D8:D10)</f>
        <v>0</v>
      </c>
      <c r="E7" s="71">
        <f>SUM(E8:E10)</f>
        <v>0</v>
      </c>
      <c r="F7" s="72">
        <f>+G7+H7</f>
        <v>0</v>
      </c>
      <c r="G7" s="70">
        <f>SUM(G8:G10)</f>
        <v>0</v>
      </c>
      <c r="H7" s="73">
        <f>SUM(H8:H10)</f>
        <v>0</v>
      </c>
      <c r="I7" s="72">
        <f>+J7+K7</f>
        <v>0</v>
      </c>
      <c r="J7" s="70">
        <f>SUM(J8:J10)</f>
        <v>0</v>
      </c>
      <c r="K7" s="73">
        <f>SUM(K8:K10)</f>
        <v>0</v>
      </c>
      <c r="L7" s="72">
        <f>+M7+N7</f>
        <v>0</v>
      </c>
      <c r="M7" s="70">
        <f>SUM(M8:M10)</f>
        <v>0</v>
      </c>
      <c r="N7" s="73">
        <f>SUM(N8:N10)</f>
        <v>0</v>
      </c>
      <c r="O7" s="72">
        <f>+P7+Q7</f>
        <v>0</v>
      </c>
      <c r="P7" s="70">
        <f>SUM(P8:P10)</f>
        <v>0</v>
      </c>
      <c r="Q7" s="73">
        <f>SUM(Q8:Q10)</f>
        <v>0</v>
      </c>
      <c r="R7" s="71">
        <f>+S7+T7</f>
        <v>0</v>
      </c>
      <c r="S7" s="70">
        <f>SUM(S8:S10)</f>
        <v>0</v>
      </c>
      <c r="T7" s="71">
        <f>SUM(T8:T10)</f>
        <v>0</v>
      </c>
    </row>
    <row r="8" spans="1:26" ht="30" customHeight="1" x14ac:dyDescent="0.25">
      <c r="A8" s="428">
        <v>8</v>
      </c>
      <c r="B8" s="335" t="s">
        <v>396</v>
      </c>
      <c r="C8" s="74">
        <f>+D8+E8</f>
        <v>0</v>
      </c>
      <c r="D8" s="75">
        <f t="shared" ref="D8:E10" si="0">+G8+J8+M8+P8+S8</f>
        <v>0</v>
      </c>
      <c r="E8" s="76">
        <f t="shared" si="0"/>
        <v>0</v>
      </c>
      <c r="F8" s="77">
        <f>+G8+H8</f>
        <v>0</v>
      </c>
      <c r="G8" s="346"/>
      <c r="H8" s="347"/>
      <c r="I8" s="590"/>
      <c r="J8" s="591"/>
      <c r="K8" s="592"/>
      <c r="L8" s="590"/>
      <c r="M8" s="591"/>
      <c r="N8" s="592"/>
      <c r="O8" s="590"/>
      <c r="P8" s="591"/>
      <c r="Q8" s="592"/>
      <c r="R8" s="590"/>
      <c r="S8" s="591"/>
      <c r="T8" s="591"/>
    </row>
    <row r="9" spans="1:26" ht="30" customHeight="1" x14ac:dyDescent="0.25">
      <c r="A9" s="428">
        <v>9</v>
      </c>
      <c r="B9" s="335" t="s">
        <v>397</v>
      </c>
      <c r="C9" s="78">
        <f t="shared" ref="C9:C10" si="1">+D9+E9</f>
        <v>0</v>
      </c>
      <c r="D9" s="79">
        <f t="shared" si="0"/>
        <v>0</v>
      </c>
      <c r="E9" s="80">
        <f t="shared" si="0"/>
        <v>0</v>
      </c>
      <c r="F9" s="81">
        <f t="shared" ref="F9:F10" si="2">+G9+H9</f>
        <v>0</v>
      </c>
      <c r="G9" s="348"/>
      <c r="H9" s="349"/>
      <c r="I9" s="81">
        <f t="shared" ref="I9:I10" si="3">+J9+K9</f>
        <v>0</v>
      </c>
      <c r="J9" s="348"/>
      <c r="K9" s="349"/>
      <c r="L9" s="81">
        <f t="shared" ref="L9:L10" si="4">+M9+N9</f>
        <v>0</v>
      </c>
      <c r="M9" s="348"/>
      <c r="N9" s="349"/>
      <c r="O9" s="81">
        <f t="shared" ref="O9:O10" si="5">+P9+Q9</f>
        <v>0</v>
      </c>
      <c r="P9" s="348"/>
      <c r="Q9" s="349"/>
      <c r="R9" s="81">
        <f t="shared" ref="R9:R10" si="6">+S9+T9</f>
        <v>0</v>
      </c>
      <c r="S9" s="348"/>
      <c r="T9" s="352"/>
    </row>
    <row r="10" spans="1:26" ht="30" customHeight="1" thickBot="1" x14ac:dyDescent="0.3">
      <c r="A10" s="428">
        <v>10</v>
      </c>
      <c r="B10" s="336" t="s">
        <v>398</v>
      </c>
      <c r="C10" s="82">
        <f t="shared" si="1"/>
        <v>0</v>
      </c>
      <c r="D10" s="83">
        <f t="shared" si="0"/>
        <v>0</v>
      </c>
      <c r="E10" s="84">
        <f t="shared" si="0"/>
        <v>0</v>
      </c>
      <c r="F10" s="85">
        <f t="shared" si="2"/>
        <v>0</v>
      </c>
      <c r="G10" s="350"/>
      <c r="H10" s="351"/>
      <c r="I10" s="85">
        <f t="shared" si="3"/>
        <v>0</v>
      </c>
      <c r="J10" s="350"/>
      <c r="K10" s="351"/>
      <c r="L10" s="85">
        <f t="shared" si="4"/>
        <v>0</v>
      </c>
      <c r="M10" s="350"/>
      <c r="N10" s="351"/>
      <c r="O10" s="85">
        <f t="shared" si="5"/>
        <v>0</v>
      </c>
      <c r="P10" s="350"/>
      <c r="Q10" s="351"/>
      <c r="R10" s="85">
        <f t="shared" si="6"/>
        <v>0</v>
      </c>
      <c r="S10" s="350"/>
      <c r="T10" s="353"/>
    </row>
    <row r="11" spans="1:26" ht="16.5" customHeight="1" thickTop="1" x14ac:dyDescent="0.25">
      <c r="A11" s="428">
        <v>11</v>
      </c>
      <c r="B11" s="595" t="s">
        <v>773</v>
      </c>
      <c r="C11" s="595"/>
      <c r="D11" s="595"/>
      <c r="E11" s="595"/>
      <c r="F11" s="86"/>
      <c r="G11" s="87" t="str">
        <f>IF(G7&gt;'Cuadro 1'!G12,"**","")</f>
        <v/>
      </c>
      <c r="H11" s="87" t="str">
        <f>IF(H7&gt;'Cuadro 1'!H12,"**","")</f>
        <v/>
      </c>
      <c r="I11" s="86"/>
      <c r="J11" s="87" t="str">
        <f>IF(J7&gt;'Cuadro 1'!J12,"**","")</f>
        <v/>
      </c>
      <c r="K11" s="87" t="str">
        <f>IF(K7&gt;'Cuadro 1'!K12,"**","")</f>
        <v/>
      </c>
      <c r="L11" s="86"/>
      <c r="M11" s="87" t="str">
        <f>IF(M7&gt;'Cuadro 1'!M12,"**","")</f>
        <v/>
      </c>
      <c r="N11" s="87" t="str">
        <f>IF(N7&gt;'Cuadro 1'!N12,"**","")</f>
        <v/>
      </c>
      <c r="O11" s="86"/>
      <c r="P11" s="87" t="str">
        <f>IF(P7&gt;'Cuadro 1'!P12,"**","")</f>
        <v/>
      </c>
      <c r="Q11" s="87" t="str">
        <f>IF(Q7&gt;'Cuadro 1'!Q12,"**","")</f>
        <v/>
      </c>
      <c r="R11" s="86"/>
      <c r="S11" s="87" t="str">
        <f>IF(S7&gt;'Cuadro 1'!S12,"**","")</f>
        <v/>
      </c>
      <c r="T11" s="87" t="str">
        <f>IF(T7&gt;'Cuadro 1'!T12,"**","")</f>
        <v/>
      </c>
    </row>
    <row r="12" spans="1:26" ht="15.75" customHeight="1" x14ac:dyDescent="0.25">
      <c r="A12" s="428">
        <v>12</v>
      </c>
      <c r="B12" s="596"/>
      <c r="C12" s="596"/>
      <c r="D12" s="596"/>
      <c r="E12" s="596"/>
      <c r="F12" s="8"/>
      <c r="G12" s="594" t="str">
        <f>IF(OR(G11="**",H11="**",J11="**",K11="**",M11="**",N11="**",P11="**",Q11="**",S11="**",T11="**"),"** = El total de estudiantes indicado, no puede ser mayor al total de la línea Matrícula Final del Cuadro 1.","")</f>
        <v/>
      </c>
      <c r="H12" s="594"/>
      <c r="I12" s="594"/>
      <c r="J12" s="594"/>
      <c r="K12" s="594"/>
      <c r="L12" s="594"/>
      <c r="M12" s="594"/>
      <c r="N12" s="594"/>
      <c r="O12" s="594"/>
      <c r="P12" s="594"/>
      <c r="Q12" s="594"/>
      <c r="R12" s="8"/>
      <c r="S12" s="8"/>
      <c r="T12" s="8"/>
    </row>
    <row r="13" spans="1:26" ht="15.75" customHeight="1" x14ac:dyDescent="0.25">
      <c r="A13" s="428">
        <v>13</v>
      </c>
      <c r="B13" s="596"/>
      <c r="C13" s="596"/>
      <c r="D13" s="596"/>
      <c r="E13" s="596"/>
      <c r="G13" s="594"/>
      <c r="H13" s="594"/>
      <c r="I13" s="594"/>
      <c r="J13" s="594"/>
      <c r="K13" s="594"/>
      <c r="L13" s="594"/>
      <c r="M13" s="594"/>
      <c r="N13" s="594"/>
      <c r="O13" s="594"/>
      <c r="P13" s="594"/>
      <c r="Q13" s="594"/>
    </row>
    <row r="14" spans="1:26" ht="15.75" customHeight="1" x14ac:dyDescent="0.25">
      <c r="A14" s="428">
        <v>14</v>
      </c>
      <c r="B14" s="596"/>
      <c r="C14" s="596"/>
      <c r="D14" s="596"/>
      <c r="E14" s="596"/>
      <c r="O14" s="88"/>
      <c r="P14" s="88"/>
      <c r="Q14" s="88"/>
      <c r="R14" s="88"/>
      <c r="S14" s="88"/>
      <c r="T14" s="88"/>
    </row>
    <row r="15" spans="1:26" ht="21.75" customHeight="1" x14ac:dyDescent="0.25">
      <c r="A15" s="428">
        <v>16</v>
      </c>
      <c r="B15" s="55" t="s">
        <v>399</v>
      </c>
      <c r="C15" s="56"/>
      <c r="D15" s="57"/>
      <c r="E15" s="57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1:26" ht="22.5" customHeight="1" x14ac:dyDescent="0.25">
      <c r="A16" s="428">
        <v>17</v>
      </c>
      <c r="B16" s="581"/>
      <c r="C16" s="582"/>
      <c r="D16" s="582"/>
      <c r="E16" s="582"/>
      <c r="F16" s="582"/>
      <c r="G16" s="582"/>
      <c r="H16" s="582"/>
      <c r="I16" s="582"/>
      <c r="J16" s="582"/>
      <c r="K16" s="582"/>
      <c r="L16" s="582"/>
      <c r="M16" s="582"/>
      <c r="N16" s="582"/>
      <c r="O16" s="582"/>
      <c r="P16" s="582"/>
      <c r="Q16" s="582"/>
      <c r="R16" s="582"/>
      <c r="S16" s="582"/>
      <c r="T16" s="583"/>
    </row>
    <row r="17" spans="1:20" s="8" customFormat="1" ht="22.5" customHeight="1" x14ac:dyDescent="0.25">
      <c r="A17" s="27"/>
      <c r="B17" s="584"/>
      <c r="C17" s="585"/>
      <c r="D17" s="585"/>
      <c r="E17" s="585"/>
      <c r="F17" s="585"/>
      <c r="G17" s="585"/>
      <c r="H17" s="585"/>
      <c r="I17" s="585"/>
      <c r="J17" s="585"/>
      <c r="K17" s="585"/>
      <c r="L17" s="585"/>
      <c r="M17" s="585"/>
      <c r="N17" s="585"/>
      <c r="O17" s="585"/>
      <c r="P17" s="585"/>
      <c r="Q17" s="585"/>
      <c r="R17" s="585"/>
      <c r="S17" s="585"/>
      <c r="T17" s="586"/>
    </row>
    <row r="18" spans="1:20" s="8" customFormat="1" ht="22.5" customHeight="1" x14ac:dyDescent="0.25">
      <c r="A18" s="27"/>
      <c r="B18" s="584"/>
      <c r="C18" s="585"/>
      <c r="D18" s="585"/>
      <c r="E18" s="585"/>
      <c r="F18" s="585"/>
      <c r="G18" s="585"/>
      <c r="H18" s="585"/>
      <c r="I18" s="585"/>
      <c r="J18" s="585"/>
      <c r="K18" s="585"/>
      <c r="L18" s="585"/>
      <c r="M18" s="585"/>
      <c r="N18" s="585"/>
      <c r="O18" s="585"/>
      <c r="P18" s="585"/>
      <c r="Q18" s="585"/>
      <c r="R18" s="585"/>
      <c r="S18" s="585"/>
      <c r="T18" s="586"/>
    </row>
    <row r="19" spans="1:20" s="8" customFormat="1" ht="22.5" customHeight="1" x14ac:dyDescent="0.25">
      <c r="A19" s="27"/>
      <c r="B19" s="587"/>
      <c r="C19" s="588"/>
      <c r="D19" s="588"/>
      <c r="E19" s="588"/>
      <c r="F19" s="588"/>
      <c r="G19" s="588"/>
      <c r="H19" s="588"/>
      <c r="I19" s="588"/>
      <c r="J19" s="588"/>
      <c r="K19" s="588"/>
      <c r="L19" s="588"/>
      <c r="M19" s="588"/>
      <c r="N19" s="588"/>
      <c r="O19" s="588"/>
      <c r="P19" s="588"/>
      <c r="Q19" s="588"/>
      <c r="R19" s="588"/>
      <c r="S19" s="588"/>
      <c r="T19" s="589"/>
    </row>
    <row r="20" spans="1:20" s="8" customFormat="1" ht="18" customHeight="1" x14ac:dyDescent="0.25">
      <c r="A20" s="27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</row>
    <row r="21" spans="1:20" s="8" customFormat="1" ht="18" customHeight="1" x14ac:dyDescent="0.25">
      <c r="A21" s="27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</row>
  </sheetData>
  <sheetProtection algorithmName="SHA-512" hashValue="I39HWst6JqR1/tH14j3JLKN4pqLx4iD5RsnFgz6q6XRt6ZqhvuE9byp0EhowPkBnaaUE+VzJvdyakGyptXG/XA==" saltValue="tOVQOK2JXH517jZ3dHyDdg==" spinCount="100000" sheet="1" objects="1" scenarios="1"/>
  <protectedRanges>
    <protectedRange sqref="S8:T10 G8:H10 J8:K10 M8:N10 P8:Q10" name="Rango1_3"/>
  </protectedRanges>
  <mergeCells count="14">
    <mergeCell ref="B16:T19"/>
    <mergeCell ref="I8:K8"/>
    <mergeCell ref="L8:N8"/>
    <mergeCell ref="O8:Q8"/>
    <mergeCell ref="R8:T8"/>
    <mergeCell ref="G12:Q13"/>
    <mergeCell ref="B11:E14"/>
    <mergeCell ref="O5:Q5"/>
    <mergeCell ref="R5:T5"/>
    <mergeCell ref="B5:B6"/>
    <mergeCell ref="C5:E5"/>
    <mergeCell ref="F5:H5"/>
    <mergeCell ref="I5:K5"/>
    <mergeCell ref="L5:N5"/>
  </mergeCells>
  <conditionalFormatting sqref="C7:E10">
    <cfRule type="cellIs" dxfId="13" priority="20" operator="equal">
      <formula>0</formula>
    </cfRule>
  </conditionalFormatting>
  <conditionalFormatting sqref="F8:F10">
    <cfRule type="cellIs" dxfId="12" priority="13" operator="equal">
      <formula>0</formula>
    </cfRule>
  </conditionalFormatting>
  <conditionalFormatting sqref="F7:T7">
    <cfRule type="cellIs" dxfId="11" priority="12" operator="equal">
      <formula>0</formula>
    </cfRule>
  </conditionalFormatting>
  <conditionalFormatting sqref="G12:Q13">
    <cfRule type="notContainsBlanks" dxfId="10" priority="22">
      <formula>LEN(TRIM(G12))&gt;0</formula>
    </cfRule>
  </conditionalFormatting>
  <conditionalFormatting sqref="I8:I10">
    <cfRule type="cellIs" dxfId="9" priority="7" operator="equal">
      <formula>0</formula>
    </cfRule>
  </conditionalFormatting>
  <conditionalFormatting sqref="L8:L10">
    <cfRule type="cellIs" dxfId="8" priority="5" operator="equal">
      <formula>0</formula>
    </cfRule>
  </conditionalFormatting>
  <conditionalFormatting sqref="O8:O10">
    <cfRule type="cellIs" dxfId="7" priority="3" operator="equal">
      <formula>0</formula>
    </cfRule>
  </conditionalFormatting>
  <conditionalFormatting sqref="R8:R10">
    <cfRule type="cellIs" dxfId="6" priority="1" operator="equal">
      <formula>0</formula>
    </cfRule>
  </conditionalFormatting>
  <dataValidations count="3">
    <dataValidation allowBlank="1" showInputMessage="1" showErrorMessage="1" prompt="Sólo para Instituciones PRIVADAS." sqref="JB8:JC11 SX8:SY11 ACT8:ACU11 AMP8:AMQ11 AWL8:AWM11 BGH8:BGI11 BQD8:BQE11 BZZ8:CAA11 CJV8:CJW11 CTR8:CTS11 DDN8:DDO11 DNJ8:DNK11 DXF8:DXG11 EHB8:EHC11 EQX8:EQY11 FAT8:FAU11 FKP8:FKQ11 FUL8:FUM11 GEH8:GEI11 GOD8:GOE11 GXZ8:GYA11 HHV8:HHW11 HRR8:HRS11 IBN8:IBO11 ILJ8:ILK11 IVF8:IVG11 JFB8:JFC11 JOX8:JOY11 JYT8:JYU11 KIP8:KIQ11 KSL8:KSM11 LCH8:LCI11 LMD8:LME11 LVZ8:LWA11 MFV8:MFW11 MPR8:MPS11 MZN8:MZO11 NJJ8:NJK11 NTF8:NTG11 ODB8:ODC11 OMX8:OMY11 OWT8:OWU11 PGP8:PGQ11 PQL8:PQM11 QAH8:QAI11 QKD8:QKE11 QTZ8:QUA11 RDV8:RDW11 RNR8:RNS11 RXN8:RXO11 SHJ8:SHK11 SRF8:SRG11 TBB8:TBC11 TKX8:TKY11 TUT8:TUU11 UEP8:UEQ11 UOL8:UOM11 UYH8:UYI11 VID8:VIE11 VRZ8:VSA11 WBV8:WBW11 WLR8:WLS11 WVN8:WVO11 JB65534:JC65535 SX65534:SY65535 ACT65534:ACU65535 AMP65534:AMQ65535 AWL65534:AWM65535 BGH65534:BGI65535 BQD65534:BQE65535 BZZ65534:CAA65535 CJV65534:CJW65535 CTR65534:CTS65535 DDN65534:DDO65535 DNJ65534:DNK65535 DXF65534:DXG65535 EHB65534:EHC65535 EQX65534:EQY65535 FAT65534:FAU65535 FKP65534:FKQ65535 FUL65534:FUM65535 GEH65534:GEI65535 GOD65534:GOE65535 GXZ65534:GYA65535 HHV65534:HHW65535 HRR65534:HRS65535 IBN65534:IBO65535 ILJ65534:ILK65535 IVF65534:IVG65535 JFB65534:JFC65535 JOX65534:JOY65535 JYT65534:JYU65535 KIP65534:KIQ65535 KSL65534:KSM65535 LCH65534:LCI65535 LMD65534:LME65535 LVZ65534:LWA65535 MFV65534:MFW65535 MPR65534:MPS65535 MZN65534:MZO65535 NJJ65534:NJK65535 NTF65534:NTG65535 ODB65534:ODC65535 OMX65534:OMY65535 OWT65534:OWU65535 PGP65534:PGQ65535 PQL65534:PQM65535 QAH65534:QAI65535 QKD65534:QKE65535 QTZ65534:QUA65535 RDV65534:RDW65535 RNR65534:RNS65535 RXN65534:RXO65535 SHJ65534:SHK65535 SRF65534:SRG65535 TBB65534:TBC65535 TKX65534:TKY65535 TUT65534:TUU65535 UEP65534:UEQ65535 UOL65534:UOM65535 UYH65534:UYI65535 VID65534:VIE65535 VRZ65534:VSA65535 WBV65534:WBW65535 WLR65534:WLS65535 WVN65534:WVO65535 JB131070:JC131071 SX131070:SY131071 ACT131070:ACU131071 AMP131070:AMQ131071 AWL131070:AWM131071 BGH131070:BGI131071 BQD131070:BQE131071 BZZ131070:CAA131071 CJV131070:CJW131071 CTR131070:CTS131071 DDN131070:DDO131071 DNJ131070:DNK131071 DXF131070:DXG131071 EHB131070:EHC131071 EQX131070:EQY131071 FAT131070:FAU131071 FKP131070:FKQ131071 FUL131070:FUM131071 GEH131070:GEI131071 GOD131070:GOE131071 GXZ131070:GYA131071 HHV131070:HHW131071 HRR131070:HRS131071 IBN131070:IBO131071 ILJ131070:ILK131071 IVF131070:IVG131071 JFB131070:JFC131071 JOX131070:JOY131071 JYT131070:JYU131071 KIP131070:KIQ131071 KSL131070:KSM131071 LCH131070:LCI131071 LMD131070:LME131071 LVZ131070:LWA131071 MFV131070:MFW131071 MPR131070:MPS131071 MZN131070:MZO131071 NJJ131070:NJK131071 NTF131070:NTG131071 ODB131070:ODC131071 OMX131070:OMY131071 OWT131070:OWU131071 PGP131070:PGQ131071 PQL131070:PQM131071 QAH131070:QAI131071 QKD131070:QKE131071 QTZ131070:QUA131071 RDV131070:RDW131071 RNR131070:RNS131071 RXN131070:RXO131071 SHJ131070:SHK131071 SRF131070:SRG131071 TBB131070:TBC131071 TKX131070:TKY131071 TUT131070:TUU131071 UEP131070:UEQ131071 UOL131070:UOM131071 UYH131070:UYI131071 VID131070:VIE131071 VRZ131070:VSA131071 WBV131070:WBW131071 WLR131070:WLS131071 WVN131070:WVO131071 JB196606:JC196607 SX196606:SY196607 ACT196606:ACU196607 AMP196606:AMQ196607 AWL196606:AWM196607 BGH196606:BGI196607 BQD196606:BQE196607 BZZ196606:CAA196607 CJV196606:CJW196607 CTR196606:CTS196607 DDN196606:DDO196607 DNJ196606:DNK196607 DXF196606:DXG196607 EHB196606:EHC196607 EQX196606:EQY196607 FAT196606:FAU196607 FKP196606:FKQ196607 FUL196606:FUM196607 GEH196606:GEI196607 GOD196606:GOE196607 GXZ196606:GYA196607 HHV196606:HHW196607 HRR196606:HRS196607 IBN196606:IBO196607 ILJ196606:ILK196607 IVF196606:IVG196607 JFB196606:JFC196607 JOX196606:JOY196607 JYT196606:JYU196607 KIP196606:KIQ196607 KSL196606:KSM196607 LCH196606:LCI196607 LMD196606:LME196607 LVZ196606:LWA196607 MFV196606:MFW196607 MPR196606:MPS196607 MZN196606:MZO196607 NJJ196606:NJK196607 NTF196606:NTG196607 ODB196606:ODC196607 OMX196606:OMY196607 OWT196606:OWU196607 PGP196606:PGQ196607 PQL196606:PQM196607 QAH196606:QAI196607 QKD196606:QKE196607 QTZ196606:QUA196607 RDV196606:RDW196607 RNR196606:RNS196607 RXN196606:RXO196607 SHJ196606:SHK196607 SRF196606:SRG196607 TBB196606:TBC196607 TKX196606:TKY196607 TUT196606:TUU196607 UEP196606:UEQ196607 UOL196606:UOM196607 UYH196606:UYI196607 VID196606:VIE196607 VRZ196606:VSA196607 WBV196606:WBW196607 WLR196606:WLS196607 WVN196606:WVO196607 JB262142:JC262143 SX262142:SY262143 ACT262142:ACU262143 AMP262142:AMQ262143 AWL262142:AWM262143 BGH262142:BGI262143 BQD262142:BQE262143 BZZ262142:CAA262143 CJV262142:CJW262143 CTR262142:CTS262143 DDN262142:DDO262143 DNJ262142:DNK262143 DXF262142:DXG262143 EHB262142:EHC262143 EQX262142:EQY262143 FAT262142:FAU262143 FKP262142:FKQ262143 FUL262142:FUM262143 GEH262142:GEI262143 GOD262142:GOE262143 GXZ262142:GYA262143 HHV262142:HHW262143 HRR262142:HRS262143 IBN262142:IBO262143 ILJ262142:ILK262143 IVF262142:IVG262143 JFB262142:JFC262143 JOX262142:JOY262143 JYT262142:JYU262143 KIP262142:KIQ262143 KSL262142:KSM262143 LCH262142:LCI262143 LMD262142:LME262143 LVZ262142:LWA262143 MFV262142:MFW262143 MPR262142:MPS262143 MZN262142:MZO262143 NJJ262142:NJK262143 NTF262142:NTG262143 ODB262142:ODC262143 OMX262142:OMY262143 OWT262142:OWU262143 PGP262142:PGQ262143 PQL262142:PQM262143 QAH262142:QAI262143 QKD262142:QKE262143 QTZ262142:QUA262143 RDV262142:RDW262143 RNR262142:RNS262143 RXN262142:RXO262143 SHJ262142:SHK262143 SRF262142:SRG262143 TBB262142:TBC262143 TKX262142:TKY262143 TUT262142:TUU262143 UEP262142:UEQ262143 UOL262142:UOM262143 UYH262142:UYI262143 VID262142:VIE262143 VRZ262142:VSA262143 WBV262142:WBW262143 WLR262142:WLS262143 WVN262142:WVO262143 JB327678:JC327679 SX327678:SY327679 ACT327678:ACU327679 AMP327678:AMQ327679 AWL327678:AWM327679 BGH327678:BGI327679 BQD327678:BQE327679 BZZ327678:CAA327679 CJV327678:CJW327679 CTR327678:CTS327679 DDN327678:DDO327679 DNJ327678:DNK327679 DXF327678:DXG327679 EHB327678:EHC327679 EQX327678:EQY327679 FAT327678:FAU327679 FKP327678:FKQ327679 FUL327678:FUM327679 GEH327678:GEI327679 GOD327678:GOE327679 GXZ327678:GYA327679 HHV327678:HHW327679 HRR327678:HRS327679 IBN327678:IBO327679 ILJ327678:ILK327679 IVF327678:IVG327679 JFB327678:JFC327679 JOX327678:JOY327679 JYT327678:JYU327679 KIP327678:KIQ327679 KSL327678:KSM327679 LCH327678:LCI327679 LMD327678:LME327679 LVZ327678:LWA327679 MFV327678:MFW327679 MPR327678:MPS327679 MZN327678:MZO327679 NJJ327678:NJK327679 NTF327678:NTG327679 ODB327678:ODC327679 OMX327678:OMY327679 OWT327678:OWU327679 PGP327678:PGQ327679 PQL327678:PQM327679 QAH327678:QAI327679 QKD327678:QKE327679 QTZ327678:QUA327679 RDV327678:RDW327679 RNR327678:RNS327679 RXN327678:RXO327679 SHJ327678:SHK327679 SRF327678:SRG327679 TBB327678:TBC327679 TKX327678:TKY327679 TUT327678:TUU327679 UEP327678:UEQ327679 UOL327678:UOM327679 UYH327678:UYI327679 VID327678:VIE327679 VRZ327678:VSA327679 WBV327678:WBW327679 WLR327678:WLS327679 WVN327678:WVO327679 JB393214:JC393215 SX393214:SY393215 ACT393214:ACU393215 AMP393214:AMQ393215 AWL393214:AWM393215 BGH393214:BGI393215 BQD393214:BQE393215 BZZ393214:CAA393215 CJV393214:CJW393215 CTR393214:CTS393215 DDN393214:DDO393215 DNJ393214:DNK393215 DXF393214:DXG393215 EHB393214:EHC393215 EQX393214:EQY393215 FAT393214:FAU393215 FKP393214:FKQ393215 FUL393214:FUM393215 GEH393214:GEI393215 GOD393214:GOE393215 GXZ393214:GYA393215 HHV393214:HHW393215 HRR393214:HRS393215 IBN393214:IBO393215 ILJ393214:ILK393215 IVF393214:IVG393215 JFB393214:JFC393215 JOX393214:JOY393215 JYT393214:JYU393215 KIP393214:KIQ393215 KSL393214:KSM393215 LCH393214:LCI393215 LMD393214:LME393215 LVZ393214:LWA393215 MFV393214:MFW393215 MPR393214:MPS393215 MZN393214:MZO393215 NJJ393214:NJK393215 NTF393214:NTG393215 ODB393214:ODC393215 OMX393214:OMY393215 OWT393214:OWU393215 PGP393214:PGQ393215 PQL393214:PQM393215 QAH393214:QAI393215 QKD393214:QKE393215 QTZ393214:QUA393215 RDV393214:RDW393215 RNR393214:RNS393215 RXN393214:RXO393215 SHJ393214:SHK393215 SRF393214:SRG393215 TBB393214:TBC393215 TKX393214:TKY393215 TUT393214:TUU393215 UEP393214:UEQ393215 UOL393214:UOM393215 UYH393214:UYI393215 VID393214:VIE393215 VRZ393214:VSA393215 WBV393214:WBW393215 WLR393214:WLS393215 WVN393214:WVO393215 JB458750:JC458751 SX458750:SY458751 ACT458750:ACU458751 AMP458750:AMQ458751 AWL458750:AWM458751 BGH458750:BGI458751 BQD458750:BQE458751 BZZ458750:CAA458751 CJV458750:CJW458751 CTR458750:CTS458751 DDN458750:DDO458751 DNJ458750:DNK458751 DXF458750:DXG458751 EHB458750:EHC458751 EQX458750:EQY458751 FAT458750:FAU458751 FKP458750:FKQ458751 FUL458750:FUM458751 GEH458750:GEI458751 GOD458750:GOE458751 GXZ458750:GYA458751 HHV458750:HHW458751 HRR458750:HRS458751 IBN458750:IBO458751 ILJ458750:ILK458751 IVF458750:IVG458751 JFB458750:JFC458751 JOX458750:JOY458751 JYT458750:JYU458751 KIP458750:KIQ458751 KSL458750:KSM458751 LCH458750:LCI458751 LMD458750:LME458751 LVZ458750:LWA458751 MFV458750:MFW458751 MPR458750:MPS458751 MZN458750:MZO458751 NJJ458750:NJK458751 NTF458750:NTG458751 ODB458750:ODC458751 OMX458750:OMY458751 OWT458750:OWU458751 PGP458750:PGQ458751 PQL458750:PQM458751 QAH458750:QAI458751 QKD458750:QKE458751 QTZ458750:QUA458751 RDV458750:RDW458751 RNR458750:RNS458751 RXN458750:RXO458751 SHJ458750:SHK458751 SRF458750:SRG458751 TBB458750:TBC458751 TKX458750:TKY458751 TUT458750:TUU458751 UEP458750:UEQ458751 UOL458750:UOM458751 UYH458750:UYI458751 VID458750:VIE458751 VRZ458750:VSA458751 WBV458750:WBW458751 WLR458750:WLS458751 WVN458750:WVO458751 JB524286:JC524287 SX524286:SY524287 ACT524286:ACU524287 AMP524286:AMQ524287 AWL524286:AWM524287 BGH524286:BGI524287 BQD524286:BQE524287 BZZ524286:CAA524287 CJV524286:CJW524287 CTR524286:CTS524287 DDN524286:DDO524287 DNJ524286:DNK524287 DXF524286:DXG524287 EHB524286:EHC524287 EQX524286:EQY524287 FAT524286:FAU524287 FKP524286:FKQ524287 FUL524286:FUM524287 GEH524286:GEI524287 GOD524286:GOE524287 GXZ524286:GYA524287 HHV524286:HHW524287 HRR524286:HRS524287 IBN524286:IBO524287 ILJ524286:ILK524287 IVF524286:IVG524287 JFB524286:JFC524287 JOX524286:JOY524287 JYT524286:JYU524287 KIP524286:KIQ524287 KSL524286:KSM524287 LCH524286:LCI524287 LMD524286:LME524287 LVZ524286:LWA524287 MFV524286:MFW524287 MPR524286:MPS524287 MZN524286:MZO524287 NJJ524286:NJK524287 NTF524286:NTG524287 ODB524286:ODC524287 OMX524286:OMY524287 OWT524286:OWU524287 PGP524286:PGQ524287 PQL524286:PQM524287 QAH524286:QAI524287 QKD524286:QKE524287 QTZ524286:QUA524287 RDV524286:RDW524287 RNR524286:RNS524287 RXN524286:RXO524287 SHJ524286:SHK524287 SRF524286:SRG524287 TBB524286:TBC524287 TKX524286:TKY524287 TUT524286:TUU524287 UEP524286:UEQ524287 UOL524286:UOM524287 UYH524286:UYI524287 VID524286:VIE524287 VRZ524286:VSA524287 WBV524286:WBW524287 WLR524286:WLS524287 WVN524286:WVO524287 JB589822:JC589823 SX589822:SY589823 ACT589822:ACU589823 AMP589822:AMQ589823 AWL589822:AWM589823 BGH589822:BGI589823 BQD589822:BQE589823 BZZ589822:CAA589823 CJV589822:CJW589823 CTR589822:CTS589823 DDN589822:DDO589823 DNJ589822:DNK589823 DXF589822:DXG589823 EHB589822:EHC589823 EQX589822:EQY589823 FAT589822:FAU589823 FKP589822:FKQ589823 FUL589822:FUM589823 GEH589822:GEI589823 GOD589822:GOE589823 GXZ589822:GYA589823 HHV589822:HHW589823 HRR589822:HRS589823 IBN589822:IBO589823 ILJ589822:ILK589823 IVF589822:IVG589823 JFB589822:JFC589823 JOX589822:JOY589823 JYT589822:JYU589823 KIP589822:KIQ589823 KSL589822:KSM589823 LCH589822:LCI589823 LMD589822:LME589823 LVZ589822:LWA589823 MFV589822:MFW589823 MPR589822:MPS589823 MZN589822:MZO589823 NJJ589822:NJK589823 NTF589822:NTG589823 ODB589822:ODC589823 OMX589822:OMY589823 OWT589822:OWU589823 PGP589822:PGQ589823 PQL589822:PQM589823 QAH589822:QAI589823 QKD589822:QKE589823 QTZ589822:QUA589823 RDV589822:RDW589823 RNR589822:RNS589823 RXN589822:RXO589823 SHJ589822:SHK589823 SRF589822:SRG589823 TBB589822:TBC589823 TKX589822:TKY589823 TUT589822:TUU589823 UEP589822:UEQ589823 UOL589822:UOM589823 UYH589822:UYI589823 VID589822:VIE589823 VRZ589822:VSA589823 WBV589822:WBW589823 WLR589822:WLS589823 WVN589822:WVO589823 JB655358:JC655359 SX655358:SY655359 ACT655358:ACU655359 AMP655358:AMQ655359 AWL655358:AWM655359 BGH655358:BGI655359 BQD655358:BQE655359 BZZ655358:CAA655359 CJV655358:CJW655359 CTR655358:CTS655359 DDN655358:DDO655359 DNJ655358:DNK655359 DXF655358:DXG655359 EHB655358:EHC655359 EQX655358:EQY655359 FAT655358:FAU655359 FKP655358:FKQ655359 FUL655358:FUM655359 GEH655358:GEI655359 GOD655358:GOE655359 GXZ655358:GYA655359 HHV655358:HHW655359 HRR655358:HRS655359 IBN655358:IBO655359 ILJ655358:ILK655359 IVF655358:IVG655359 JFB655358:JFC655359 JOX655358:JOY655359 JYT655358:JYU655359 KIP655358:KIQ655359 KSL655358:KSM655359 LCH655358:LCI655359 LMD655358:LME655359 LVZ655358:LWA655359 MFV655358:MFW655359 MPR655358:MPS655359 MZN655358:MZO655359 NJJ655358:NJK655359 NTF655358:NTG655359 ODB655358:ODC655359 OMX655358:OMY655359 OWT655358:OWU655359 PGP655358:PGQ655359 PQL655358:PQM655359 QAH655358:QAI655359 QKD655358:QKE655359 QTZ655358:QUA655359 RDV655358:RDW655359 RNR655358:RNS655359 RXN655358:RXO655359 SHJ655358:SHK655359 SRF655358:SRG655359 TBB655358:TBC655359 TKX655358:TKY655359 TUT655358:TUU655359 UEP655358:UEQ655359 UOL655358:UOM655359 UYH655358:UYI655359 VID655358:VIE655359 VRZ655358:VSA655359 WBV655358:WBW655359 WLR655358:WLS655359 WVN655358:WVO655359 JB720894:JC720895 SX720894:SY720895 ACT720894:ACU720895 AMP720894:AMQ720895 AWL720894:AWM720895 BGH720894:BGI720895 BQD720894:BQE720895 BZZ720894:CAA720895 CJV720894:CJW720895 CTR720894:CTS720895 DDN720894:DDO720895 DNJ720894:DNK720895 DXF720894:DXG720895 EHB720894:EHC720895 EQX720894:EQY720895 FAT720894:FAU720895 FKP720894:FKQ720895 FUL720894:FUM720895 GEH720894:GEI720895 GOD720894:GOE720895 GXZ720894:GYA720895 HHV720894:HHW720895 HRR720894:HRS720895 IBN720894:IBO720895 ILJ720894:ILK720895 IVF720894:IVG720895 JFB720894:JFC720895 JOX720894:JOY720895 JYT720894:JYU720895 KIP720894:KIQ720895 KSL720894:KSM720895 LCH720894:LCI720895 LMD720894:LME720895 LVZ720894:LWA720895 MFV720894:MFW720895 MPR720894:MPS720895 MZN720894:MZO720895 NJJ720894:NJK720895 NTF720894:NTG720895 ODB720894:ODC720895 OMX720894:OMY720895 OWT720894:OWU720895 PGP720894:PGQ720895 PQL720894:PQM720895 QAH720894:QAI720895 QKD720894:QKE720895 QTZ720894:QUA720895 RDV720894:RDW720895 RNR720894:RNS720895 RXN720894:RXO720895 SHJ720894:SHK720895 SRF720894:SRG720895 TBB720894:TBC720895 TKX720894:TKY720895 TUT720894:TUU720895 UEP720894:UEQ720895 UOL720894:UOM720895 UYH720894:UYI720895 VID720894:VIE720895 VRZ720894:VSA720895 WBV720894:WBW720895 WLR720894:WLS720895 WVN720894:WVO720895 JB786430:JC786431 SX786430:SY786431 ACT786430:ACU786431 AMP786430:AMQ786431 AWL786430:AWM786431 BGH786430:BGI786431 BQD786430:BQE786431 BZZ786430:CAA786431 CJV786430:CJW786431 CTR786430:CTS786431 DDN786430:DDO786431 DNJ786430:DNK786431 DXF786430:DXG786431 EHB786430:EHC786431 EQX786430:EQY786431 FAT786430:FAU786431 FKP786430:FKQ786431 FUL786430:FUM786431 GEH786430:GEI786431 GOD786430:GOE786431 GXZ786430:GYA786431 HHV786430:HHW786431 HRR786430:HRS786431 IBN786430:IBO786431 ILJ786430:ILK786431 IVF786430:IVG786431 JFB786430:JFC786431 JOX786430:JOY786431 JYT786430:JYU786431 KIP786430:KIQ786431 KSL786430:KSM786431 LCH786430:LCI786431 LMD786430:LME786431 LVZ786430:LWA786431 MFV786430:MFW786431 MPR786430:MPS786431 MZN786430:MZO786431 NJJ786430:NJK786431 NTF786430:NTG786431 ODB786430:ODC786431 OMX786430:OMY786431 OWT786430:OWU786431 PGP786430:PGQ786431 PQL786430:PQM786431 QAH786430:QAI786431 QKD786430:QKE786431 QTZ786430:QUA786431 RDV786430:RDW786431 RNR786430:RNS786431 RXN786430:RXO786431 SHJ786430:SHK786431 SRF786430:SRG786431 TBB786430:TBC786431 TKX786430:TKY786431 TUT786430:TUU786431 UEP786430:UEQ786431 UOL786430:UOM786431 UYH786430:UYI786431 VID786430:VIE786431 VRZ786430:VSA786431 WBV786430:WBW786431 WLR786430:WLS786431 WVN786430:WVO786431 JB851966:JC851967 SX851966:SY851967 ACT851966:ACU851967 AMP851966:AMQ851967 AWL851966:AWM851967 BGH851966:BGI851967 BQD851966:BQE851967 BZZ851966:CAA851967 CJV851966:CJW851967 CTR851966:CTS851967 DDN851966:DDO851967 DNJ851966:DNK851967 DXF851966:DXG851967 EHB851966:EHC851967 EQX851966:EQY851967 FAT851966:FAU851967 FKP851966:FKQ851967 FUL851966:FUM851967 GEH851966:GEI851967 GOD851966:GOE851967 GXZ851966:GYA851967 HHV851966:HHW851967 HRR851966:HRS851967 IBN851966:IBO851967 ILJ851966:ILK851967 IVF851966:IVG851967 JFB851966:JFC851967 JOX851966:JOY851967 JYT851966:JYU851967 KIP851966:KIQ851967 KSL851966:KSM851967 LCH851966:LCI851967 LMD851966:LME851967 LVZ851966:LWA851967 MFV851966:MFW851967 MPR851966:MPS851967 MZN851966:MZO851967 NJJ851966:NJK851967 NTF851966:NTG851967 ODB851966:ODC851967 OMX851966:OMY851967 OWT851966:OWU851967 PGP851966:PGQ851967 PQL851966:PQM851967 QAH851966:QAI851967 QKD851966:QKE851967 QTZ851966:QUA851967 RDV851966:RDW851967 RNR851966:RNS851967 RXN851966:RXO851967 SHJ851966:SHK851967 SRF851966:SRG851967 TBB851966:TBC851967 TKX851966:TKY851967 TUT851966:TUU851967 UEP851966:UEQ851967 UOL851966:UOM851967 UYH851966:UYI851967 VID851966:VIE851967 VRZ851966:VSA851967 WBV851966:WBW851967 WLR851966:WLS851967 WVN851966:WVO851967 JB917502:JC917503 SX917502:SY917503 ACT917502:ACU917503 AMP917502:AMQ917503 AWL917502:AWM917503 BGH917502:BGI917503 BQD917502:BQE917503 BZZ917502:CAA917503 CJV917502:CJW917503 CTR917502:CTS917503 DDN917502:DDO917503 DNJ917502:DNK917503 DXF917502:DXG917503 EHB917502:EHC917503 EQX917502:EQY917503 FAT917502:FAU917503 FKP917502:FKQ917503 FUL917502:FUM917503 GEH917502:GEI917503 GOD917502:GOE917503 GXZ917502:GYA917503 HHV917502:HHW917503 HRR917502:HRS917503 IBN917502:IBO917503 ILJ917502:ILK917503 IVF917502:IVG917503 JFB917502:JFC917503 JOX917502:JOY917503 JYT917502:JYU917503 KIP917502:KIQ917503 KSL917502:KSM917503 LCH917502:LCI917503 LMD917502:LME917503 LVZ917502:LWA917503 MFV917502:MFW917503 MPR917502:MPS917503 MZN917502:MZO917503 NJJ917502:NJK917503 NTF917502:NTG917503 ODB917502:ODC917503 OMX917502:OMY917503 OWT917502:OWU917503 PGP917502:PGQ917503 PQL917502:PQM917503 QAH917502:QAI917503 QKD917502:QKE917503 QTZ917502:QUA917503 RDV917502:RDW917503 RNR917502:RNS917503 RXN917502:RXO917503 SHJ917502:SHK917503 SRF917502:SRG917503 TBB917502:TBC917503 TKX917502:TKY917503 TUT917502:TUU917503 UEP917502:UEQ917503 UOL917502:UOM917503 UYH917502:UYI917503 VID917502:VIE917503 VRZ917502:VSA917503 WBV917502:WBW917503 WLR917502:WLS917503 WVN917502:WVO917503 JB983038:JC983039 SX983038:SY983039 ACT983038:ACU983039 AMP983038:AMQ983039 AWL983038:AWM983039 BGH983038:BGI983039 BQD983038:BQE983039 BZZ983038:CAA983039 CJV983038:CJW983039 CTR983038:CTS983039 DDN983038:DDO983039 DNJ983038:DNK983039 DXF983038:DXG983039 EHB983038:EHC983039 EQX983038:EQY983039 FAT983038:FAU983039 FKP983038:FKQ983039 FUL983038:FUM983039 GEH983038:GEI983039 GOD983038:GOE983039 GXZ983038:GYA983039 HHV983038:HHW983039 HRR983038:HRS983039 IBN983038:IBO983039 ILJ983038:ILK983039 IVF983038:IVG983039 JFB983038:JFC983039 JOX983038:JOY983039 JYT983038:JYU983039 KIP983038:KIQ983039 KSL983038:KSM983039 LCH983038:LCI983039 LMD983038:LME983039 LVZ983038:LWA983039 MFV983038:MFW983039 MPR983038:MPS983039 MZN983038:MZO983039 NJJ983038:NJK983039 NTF983038:NTG983039 ODB983038:ODC983039 OMX983038:OMY983039 OWT983038:OWU983039 PGP983038:PGQ983039 PQL983038:PQM983039 QAH983038:QAI983039 QKD983038:QKE983039 QTZ983038:QUA983039 RDV983038:RDW983039 RNR983038:RNS983039 RXN983038:RXO983039 SHJ983038:SHK983039 SRF983038:SRG983039 TBB983038:TBC983039 TKX983038:TKY983039 TUT983038:TUU983039 UEP983038:UEQ983039 UOL983038:UOM983039 UYH983038:UYI983039 VID983038:VIE983039 VRZ983038:VSA983039 WBV983038:WBW983039 WLR983038:WLS983039 WVN983038:WVO983039 WBY983044:WBZ983045 JH65540:JI65541 TD65540:TE65541 ACZ65540:ADA65541 AMV65540:AMW65541 AWR65540:AWS65541 BGN65540:BGO65541 BQJ65540:BQK65541 CAF65540:CAG65541 CKB65540:CKC65541 CTX65540:CTY65541 DDT65540:DDU65541 DNP65540:DNQ65541 DXL65540:DXM65541 EHH65540:EHI65541 ERD65540:ERE65541 FAZ65540:FBA65541 FKV65540:FKW65541 FUR65540:FUS65541 GEN65540:GEO65541 GOJ65540:GOK65541 GYF65540:GYG65541 HIB65540:HIC65541 HRX65540:HRY65541 IBT65540:IBU65541 ILP65540:ILQ65541 IVL65540:IVM65541 JFH65540:JFI65541 JPD65540:JPE65541 JYZ65540:JZA65541 KIV65540:KIW65541 KSR65540:KSS65541 LCN65540:LCO65541 LMJ65540:LMK65541 LWF65540:LWG65541 MGB65540:MGC65541 MPX65540:MPY65541 MZT65540:MZU65541 NJP65540:NJQ65541 NTL65540:NTM65541 ODH65540:ODI65541 OND65540:ONE65541 OWZ65540:OXA65541 PGV65540:PGW65541 PQR65540:PQS65541 QAN65540:QAO65541 QKJ65540:QKK65541 QUF65540:QUG65541 REB65540:REC65541 RNX65540:RNY65541 RXT65540:RXU65541 SHP65540:SHQ65541 SRL65540:SRM65541 TBH65540:TBI65541 TLD65540:TLE65541 TUZ65540:TVA65541 UEV65540:UEW65541 UOR65540:UOS65541 UYN65540:UYO65541 VIJ65540:VIK65541 VSF65540:VSG65541 WCB65540:WCC65541 WLX65540:WLY65541 WVT65540:WVU65541 JH131076:JI131077 TD131076:TE131077 ACZ131076:ADA131077 AMV131076:AMW131077 AWR131076:AWS131077 BGN131076:BGO131077 BQJ131076:BQK131077 CAF131076:CAG131077 CKB131076:CKC131077 CTX131076:CTY131077 DDT131076:DDU131077 DNP131076:DNQ131077 DXL131076:DXM131077 EHH131076:EHI131077 ERD131076:ERE131077 FAZ131076:FBA131077 FKV131076:FKW131077 FUR131076:FUS131077 GEN131076:GEO131077 GOJ131076:GOK131077 GYF131076:GYG131077 HIB131076:HIC131077 HRX131076:HRY131077 IBT131076:IBU131077 ILP131076:ILQ131077 IVL131076:IVM131077 JFH131076:JFI131077 JPD131076:JPE131077 JYZ131076:JZA131077 KIV131076:KIW131077 KSR131076:KSS131077 LCN131076:LCO131077 LMJ131076:LMK131077 LWF131076:LWG131077 MGB131076:MGC131077 MPX131076:MPY131077 MZT131076:MZU131077 NJP131076:NJQ131077 NTL131076:NTM131077 ODH131076:ODI131077 OND131076:ONE131077 OWZ131076:OXA131077 PGV131076:PGW131077 PQR131076:PQS131077 QAN131076:QAO131077 QKJ131076:QKK131077 QUF131076:QUG131077 REB131076:REC131077 RNX131076:RNY131077 RXT131076:RXU131077 SHP131076:SHQ131077 SRL131076:SRM131077 TBH131076:TBI131077 TLD131076:TLE131077 TUZ131076:TVA131077 UEV131076:UEW131077 UOR131076:UOS131077 UYN131076:UYO131077 VIJ131076:VIK131077 VSF131076:VSG131077 WCB131076:WCC131077 WLX131076:WLY131077 WVT131076:WVU131077 JH196612:JI196613 TD196612:TE196613 ACZ196612:ADA196613 AMV196612:AMW196613 AWR196612:AWS196613 BGN196612:BGO196613 BQJ196612:BQK196613 CAF196612:CAG196613 CKB196612:CKC196613 CTX196612:CTY196613 DDT196612:DDU196613 DNP196612:DNQ196613 DXL196612:DXM196613 EHH196612:EHI196613 ERD196612:ERE196613 FAZ196612:FBA196613 FKV196612:FKW196613 FUR196612:FUS196613 GEN196612:GEO196613 GOJ196612:GOK196613 GYF196612:GYG196613 HIB196612:HIC196613 HRX196612:HRY196613 IBT196612:IBU196613 ILP196612:ILQ196613 IVL196612:IVM196613 JFH196612:JFI196613 JPD196612:JPE196613 JYZ196612:JZA196613 KIV196612:KIW196613 KSR196612:KSS196613 LCN196612:LCO196613 LMJ196612:LMK196613 LWF196612:LWG196613 MGB196612:MGC196613 MPX196612:MPY196613 MZT196612:MZU196613 NJP196612:NJQ196613 NTL196612:NTM196613 ODH196612:ODI196613 OND196612:ONE196613 OWZ196612:OXA196613 PGV196612:PGW196613 PQR196612:PQS196613 QAN196612:QAO196613 QKJ196612:QKK196613 QUF196612:QUG196613 REB196612:REC196613 RNX196612:RNY196613 RXT196612:RXU196613 SHP196612:SHQ196613 SRL196612:SRM196613 TBH196612:TBI196613 TLD196612:TLE196613 TUZ196612:TVA196613 UEV196612:UEW196613 UOR196612:UOS196613 UYN196612:UYO196613 VIJ196612:VIK196613 VSF196612:VSG196613 WCB196612:WCC196613 WLX196612:WLY196613 WVT196612:WVU196613 JH262148:JI262149 TD262148:TE262149 ACZ262148:ADA262149 AMV262148:AMW262149 AWR262148:AWS262149 BGN262148:BGO262149 BQJ262148:BQK262149 CAF262148:CAG262149 CKB262148:CKC262149 CTX262148:CTY262149 DDT262148:DDU262149 DNP262148:DNQ262149 DXL262148:DXM262149 EHH262148:EHI262149 ERD262148:ERE262149 FAZ262148:FBA262149 FKV262148:FKW262149 FUR262148:FUS262149 GEN262148:GEO262149 GOJ262148:GOK262149 GYF262148:GYG262149 HIB262148:HIC262149 HRX262148:HRY262149 IBT262148:IBU262149 ILP262148:ILQ262149 IVL262148:IVM262149 JFH262148:JFI262149 JPD262148:JPE262149 JYZ262148:JZA262149 KIV262148:KIW262149 KSR262148:KSS262149 LCN262148:LCO262149 LMJ262148:LMK262149 LWF262148:LWG262149 MGB262148:MGC262149 MPX262148:MPY262149 MZT262148:MZU262149 NJP262148:NJQ262149 NTL262148:NTM262149 ODH262148:ODI262149 OND262148:ONE262149 OWZ262148:OXA262149 PGV262148:PGW262149 PQR262148:PQS262149 QAN262148:QAO262149 QKJ262148:QKK262149 QUF262148:QUG262149 REB262148:REC262149 RNX262148:RNY262149 RXT262148:RXU262149 SHP262148:SHQ262149 SRL262148:SRM262149 TBH262148:TBI262149 TLD262148:TLE262149 TUZ262148:TVA262149 UEV262148:UEW262149 UOR262148:UOS262149 UYN262148:UYO262149 VIJ262148:VIK262149 VSF262148:VSG262149 WCB262148:WCC262149 WLX262148:WLY262149 WVT262148:WVU262149 JH327684:JI327685 TD327684:TE327685 ACZ327684:ADA327685 AMV327684:AMW327685 AWR327684:AWS327685 BGN327684:BGO327685 BQJ327684:BQK327685 CAF327684:CAG327685 CKB327684:CKC327685 CTX327684:CTY327685 DDT327684:DDU327685 DNP327684:DNQ327685 DXL327684:DXM327685 EHH327684:EHI327685 ERD327684:ERE327685 FAZ327684:FBA327685 FKV327684:FKW327685 FUR327684:FUS327685 GEN327684:GEO327685 GOJ327684:GOK327685 GYF327684:GYG327685 HIB327684:HIC327685 HRX327684:HRY327685 IBT327684:IBU327685 ILP327684:ILQ327685 IVL327684:IVM327685 JFH327684:JFI327685 JPD327684:JPE327685 JYZ327684:JZA327685 KIV327684:KIW327685 KSR327684:KSS327685 LCN327684:LCO327685 LMJ327684:LMK327685 LWF327684:LWG327685 MGB327684:MGC327685 MPX327684:MPY327685 MZT327684:MZU327685 NJP327684:NJQ327685 NTL327684:NTM327685 ODH327684:ODI327685 OND327684:ONE327685 OWZ327684:OXA327685 PGV327684:PGW327685 PQR327684:PQS327685 QAN327684:QAO327685 QKJ327684:QKK327685 QUF327684:QUG327685 REB327684:REC327685 RNX327684:RNY327685 RXT327684:RXU327685 SHP327684:SHQ327685 SRL327684:SRM327685 TBH327684:TBI327685 TLD327684:TLE327685 TUZ327684:TVA327685 UEV327684:UEW327685 UOR327684:UOS327685 UYN327684:UYO327685 VIJ327684:VIK327685 VSF327684:VSG327685 WCB327684:WCC327685 WLX327684:WLY327685 WVT327684:WVU327685 JH393220:JI393221 TD393220:TE393221 ACZ393220:ADA393221 AMV393220:AMW393221 AWR393220:AWS393221 BGN393220:BGO393221 BQJ393220:BQK393221 CAF393220:CAG393221 CKB393220:CKC393221 CTX393220:CTY393221 DDT393220:DDU393221 DNP393220:DNQ393221 DXL393220:DXM393221 EHH393220:EHI393221 ERD393220:ERE393221 FAZ393220:FBA393221 FKV393220:FKW393221 FUR393220:FUS393221 GEN393220:GEO393221 GOJ393220:GOK393221 GYF393220:GYG393221 HIB393220:HIC393221 HRX393220:HRY393221 IBT393220:IBU393221 ILP393220:ILQ393221 IVL393220:IVM393221 JFH393220:JFI393221 JPD393220:JPE393221 JYZ393220:JZA393221 KIV393220:KIW393221 KSR393220:KSS393221 LCN393220:LCO393221 LMJ393220:LMK393221 LWF393220:LWG393221 MGB393220:MGC393221 MPX393220:MPY393221 MZT393220:MZU393221 NJP393220:NJQ393221 NTL393220:NTM393221 ODH393220:ODI393221 OND393220:ONE393221 OWZ393220:OXA393221 PGV393220:PGW393221 PQR393220:PQS393221 QAN393220:QAO393221 QKJ393220:QKK393221 QUF393220:QUG393221 REB393220:REC393221 RNX393220:RNY393221 RXT393220:RXU393221 SHP393220:SHQ393221 SRL393220:SRM393221 TBH393220:TBI393221 TLD393220:TLE393221 TUZ393220:TVA393221 UEV393220:UEW393221 UOR393220:UOS393221 UYN393220:UYO393221 VIJ393220:VIK393221 VSF393220:VSG393221 WCB393220:WCC393221 WLX393220:WLY393221 WVT393220:WVU393221 JH458756:JI458757 TD458756:TE458757 ACZ458756:ADA458757 AMV458756:AMW458757 AWR458756:AWS458757 BGN458756:BGO458757 BQJ458756:BQK458757 CAF458756:CAG458757 CKB458756:CKC458757 CTX458756:CTY458757 DDT458756:DDU458757 DNP458756:DNQ458757 DXL458756:DXM458757 EHH458756:EHI458757 ERD458756:ERE458757 FAZ458756:FBA458757 FKV458756:FKW458757 FUR458756:FUS458757 GEN458756:GEO458757 GOJ458756:GOK458757 GYF458756:GYG458757 HIB458756:HIC458757 HRX458756:HRY458757 IBT458756:IBU458757 ILP458756:ILQ458757 IVL458756:IVM458757 JFH458756:JFI458757 JPD458756:JPE458757 JYZ458756:JZA458757 KIV458756:KIW458757 KSR458756:KSS458757 LCN458756:LCO458757 LMJ458756:LMK458757 LWF458756:LWG458757 MGB458756:MGC458757 MPX458756:MPY458757 MZT458756:MZU458757 NJP458756:NJQ458757 NTL458756:NTM458757 ODH458756:ODI458757 OND458756:ONE458757 OWZ458756:OXA458757 PGV458756:PGW458757 PQR458756:PQS458757 QAN458756:QAO458757 QKJ458756:QKK458757 QUF458756:QUG458757 REB458756:REC458757 RNX458756:RNY458757 RXT458756:RXU458757 SHP458756:SHQ458757 SRL458756:SRM458757 TBH458756:TBI458757 TLD458756:TLE458757 TUZ458756:TVA458757 UEV458756:UEW458757 UOR458756:UOS458757 UYN458756:UYO458757 VIJ458756:VIK458757 VSF458756:VSG458757 WCB458756:WCC458757 WLX458756:WLY458757 WVT458756:WVU458757 JH524292:JI524293 TD524292:TE524293 ACZ524292:ADA524293 AMV524292:AMW524293 AWR524292:AWS524293 BGN524292:BGO524293 BQJ524292:BQK524293 CAF524292:CAG524293 CKB524292:CKC524293 CTX524292:CTY524293 DDT524292:DDU524293 DNP524292:DNQ524293 DXL524292:DXM524293 EHH524292:EHI524293 ERD524292:ERE524293 FAZ524292:FBA524293 FKV524292:FKW524293 FUR524292:FUS524293 GEN524292:GEO524293 GOJ524292:GOK524293 GYF524292:GYG524293 HIB524292:HIC524293 HRX524292:HRY524293 IBT524292:IBU524293 ILP524292:ILQ524293 IVL524292:IVM524293 JFH524292:JFI524293 JPD524292:JPE524293 JYZ524292:JZA524293 KIV524292:KIW524293 KSR524292:KSS524293 LCN524292:LCO524293 LMJ524292:LMK524293 LWF524292:LWG524293 MGB524292:MGC524293 MPX524292:MPY524293 MZT524292:MZU524293 NJP524292:NJQ524293 NTL524292:NTM524293 ODH524292:ODI524293 OND524292:ONE524293 OWZ524292:OXA524293 PGV524292:PGW524293 PQR524292:PQS524293 QAN524292:QAO524293 QKJ524292:QKK524293 QUF524292:QUG524293 REB524292:REC524293 RNX524292:RNY524293 RXT524292:RXU524293 SHP524292:SHQ524293 SRL524292:SRM524293 TBH524292:TBI524293 TLD524292:TLE524293 TUZ524292:TVA524293 UEV524292:UEW524293 UOR524292:UOS524293 UYN524292:UYO524293 VIJ524292:VIK524293 VSF524292:VSG524293 WCB524292:WCC524293 WLX524292:WLY524293 WVT524292:WVU524293 JH589828:JI589829 TD589828:TE589829 ACZ589828:ADA589829 AMV589828:AMW589829 AWR589828:AWS589829 BGN589828:BGO589829 BQJ589828:BQK589829 CAF589828:CAG589829 CKB589828:CKC589829 CTX589828:CTY589829 DDT589828:DDU589829 DNP589828:DNQ589829 DXL589828:DXM589829 EHH589828:EHI589829 ERD589828:ERE589829 FAZ589828:FBA589829 FKV589828:FKW589829 FUR589828:FUS589829 GEN589828:GEO589829 GOJ589828:GOK589829 GYF589828:GYG589829 HIB589828:HIC589829 HRX589828:HRY589829 IBT589828:IBU589829 ILP589828:ILQ589829 IVL589828:IVM589829 JFH589828:JFI589829 JPD589828:JPE589829 JYZ589828:JZA589829 KIV589828:KIW589829 KSR589828:KSS589829 LCN589828:LCO589829 LMJ589828:LMK589829 LWF589828:LWG589829 MGB589828:MGC589829 MPX589828:MPY589829 MZT589828:MZU589829 NJP589828:NJQ589829 NTL589828:NTM589829 ODH589828:ODI589829 OND589828:ONE589829 OWZ589828:OXA589829 PGV589828:PGW589829 PQR589828:PQS589829 QAN589828:QAO589829 QKJ589828:QKK589829 QUF589828:QUG589829 REB589828:REC589829 RNX589828:RNY589829 RXT589828:RXU589829 SHP589828:SHQ589829 SRL589828:SRM589829 TBH589828:TBI589829 TLD589828:TLE589829 TUZ589828:TVA589829 UEV589828:UEW589829 UOR589828:UOS589829 UYN589828:UYO589829 VIJ589828:VIK589829 VSF589828:VSG589829 WCB589828:WCC589829 WLX589828:WLY589829 WVT589828:WVU589829 JH655364:JI655365 TD655364:TE655365 ACZ655364:ADA655365 AMV655364:AMW655365 AWR655364:AWS655365 BGN655364:BGO655365 BQJ655364:BQK655365 CAF655364:CAG655365 CKB655364:CKC655365 CTX655364:CTY655365 DDT655364:DDU655365 DNP655364:DNQ655365 DXL655364:DXM655365 EHH655364:EHI655365 ERD655364:ERE655365 FAZ655364:FBA655365 FKV655364:FKW655365 FUR655364:FUS655365 GEN655364:GEO655365 GOJ655364:GOK655365 GYF655364:GYG655365 HIB655364:HIC655365 HRX655364:HRY655365 IBT655364:IBU655365 ILP655364:ILQ655365 IVL655364:IVM655365 JFH655364:JFI655365 JPD655364:JPE655365 JYZ655364:JZA655365 KIV655364:KIW655365 KSR655364:KSS655365 LCN655364:LCO655365 LMJ655364:LMK655365 LWF655364:LWG655365 MGB655364:MGC655365 MPX655364:MPY655365 MZT655364:MZU655365 NJP655364:NJQ655365 NTL655364:NTM655365 ODH655364:ODI655365 OND655364:ONE655365 OWZ655364:OXA655365 PGV655364:PGW655365 PQR655364:PQS655365 QAN655364:QAO655365 QKJ655364:QKK655365 QUF655364:QUG655365 REB655364:REC655365 RNX655364:RNY655365 RXT655364:RXU655365 SHP655364:SHQ655365 SRL655364:SRM655365 TBH655364:TBI655365 TLD655364:TLE655365 TUZ655364:TVA655365 UEV655364:UEW655365 UOR655364:UOS655365 UYN655364:UYO655365 VIJ655364:VIK655365 VSF655364:VSG655365 WCB655364:WCC655365 WLX655364:WLY655365 WVT655364:WVU655365 JH720900:JI720901 TD720900:TE720901 ACZ720900:ADA720901 AMV720900:AMW720901 AWR720900:AWS720901 BGN720900:BGO720901 BQJ720900:BQK720901 CAF720900:CAG720901 CKB720900:CKC720901 CTX720900:CTY720901 DDT720900:DDU720901 DNP720900:DNQ720901 DXL720900:DXM720901 EHH720900:EHI720901 ERD720900:ERE720901 FAZ720900:FBA720901 FKV720900:FKW720901 FUR720900:FUS720901 GEN720900:GEO720901 GOJ720900:GOK720901 GYF720900:GYG720901 HIB720900:HIC720901 HRX720900:HRY720901 IBT720900:IBU720901 ILP720900:ILQ720901 IVL720900:IVM720901 JFH720900:JFI720901 JPD720900:JPE720901 JYZ720900:JZA720901 KIV720900:KIW720901 KSR720900:KSS720901 LCN720900:LCO720901 LMJ720900:LMK720901 LWF720900:LWG720901 MGB720900:MGC720901 MPX720900:MPY720901 MZT720900:MZU720901 NJP720900:NJQ720901 NTL720900:NTM720901 ODH720900:ODI720901 OND720900:ONE720901 OWZ720900:OXA720901 PGV720900:PGW720901 PQR720900:PQS720901 QAN720900:QAO720901 QKJ720900:QKK720901 QUF720900:QUG720901 REB720900:REC720901 RNX720900:RNY720901 RXT720900:RXU720901 SHP720900:SHQ720901 SRL720900:SRM720901 TBH720900:TBI720901 TLD720900:TLE720901 TUZ720900:TVA720901 UEV720900:UEW720901 UOR720900:UOS720901 UYN720900:UYO720901 VIJ720900:VIK720901 VSF720900:VSG720901 WCB720900:WCC720901 WLX720900:WLY720901 WVT720900:WVU720901 JH786436:JI786437 TD786436:TE786437 ACZ786436:ADA786437 AMV786436:AMW786437 AWR786436:AWS786437 BGN786436:BGO786437 BQJ786436:BQK786437 CAF786436:CAG786437 CKB786436:CKC786437 CTX786436:CTY786437 DDT786436:DDU786437 DNP786436:DNQ786437 DXL786436:DXM786437 EHH786436:EHI786437 ERD786436:ERE786437 FAZ786436:FBA786437 FKV786436:FKW786437 FUR786436:FUS786437 GEN786436:GEO786437 GOJ786436:GOK786437 GYF786436:GYG786437 HIB786436:HIC786437 HRX786436:HRY786437 IBT786436:IBU786437 ILP786436:ILQ786437 IVL786436:IVM786437 JFH786436:JFI786437 JPD786436:JPE786437 JYZ786436:JZA786437 KIV786436:KIW786437 KSR786436:KSS786437 LCN786436:LCO786437 LMJ786436:LMK786437 LWF786436:LWG786437 MGB786436:MGC786437 MPX786436:MPY786437 MZT786436:MZU786437 NJP786436:NJQ786437 NTL786436:NTM786437 ODH786436:ODI786437 OND786436:ONE786437 OWZ786436:OXA786437 PGV786436:PGW786437 PQR786436:PQS786437 QAN786436:QAO786437 QKJ786436:QKK786437 QUF786436:QUG786437 REB786436:REC786437 RNX786436:RNY786437 RXT786436:RXU786437 SHP786436:SHQ786437 SRL786436:SRM786437 TBH786436:TBI786437 TLD786436:TLE786437 TUZ786436:TVA786437 UEV786436:UEW786437 UOR786436:UOS786437 UYN786436:UYO786437 VIJ786436:VIK786437 VSF786436:VSG786437 WCB786436:WCC786437 WLX786436:WLY786437 WVT786436:WVU786437 JH851972:JI851973 TD851972:TE851973 ACZ851972:ADA851973 AMV851972:AMW851973 AWR851972:AWS851973 BGN851972:BGO851973 BQJ851972:BQK851973 CAF851972:CAG851973 CKB851972:CKC851973 CTX851972:CTY851973 DDT851972:DDU851973 DNP851972:DNQ851973 DXL851972:DXM851973 EHH851972:EHI851973 ERD851972:ERE851973 FAZ851972:FBA851973 FKV851972:FKW851973 FUR851972:FUS851973 GEN851972:GEO851973 GOJ851972:GOK851973 GYF851972:GYG851973 HIB851972:HIC851973 HRX851972:HRY851973 IBT851972:IBU851973 ILP851972:ILQ851973 IVL851972:IVM851973 JFH851972:JFI851973 JPD851972:JPE851973 JYZ851972:JZA851973 KIV851972:KIW851973 KSR851972:KSS851973 LCN851972:LCO851973 LMJ851972:LMK851973 LWF851972:LWG851973 MGB851972:MGC851973 MPX851972:MPY851973 MZT851972:MZU851973 NJP851972:NJQ851973 NTL851972:NTM851973 ODH851972:ODI851973 OND851972:ONE851973 OWZ851972:OXA851973 PGV851972:PGW851973 PQR851972:PQS851973 QAN851972:QAO851973 QKJ851972:QKK851973 QUF851972:QUG851973 REB851972:REC851973 RNX851972:RNY851973 RXT851972:RXU851973 SHP851972:SHQ851973 SRL851972:SRM851973 TBH851972:TBI851973 TLD851972:TLE851973 TUZ851972:TVA851973 UEV851972:UEW851973 UOR851972:UOS851973 UYN851972:UYO851973 VIJ851972:VIK851973 VSF851972:VSG851973 WCB851972:WCC851973 WLX851972:WLY851973 WVT851972:WVU851973 JH917508:JI917509 TD917508:TE917509 ACZ917508:ADA917509 AMV917508:AMW917509 AWR917508:AWS917509 BGN917508:BGO917509 BQJ917508:BQK917509 CAF917508:CAG917509 CKB917508:CKC917509 CTX917508:CTY917509 DDT917508:DDU917509 DNP917508:DNQ917509 DXL917508:DXM917509 EHH917508:EHI917509 ERD917508:ERE917509 FAZ917508:FBA917509 FKV917508:FKW917509 FUR917508:FUS917509 GEN917508:GEO917509 GOJ917508:GOK917509 GYF917508:GYG917509 HIB917508:HIC917509 HRX917508:HRY917509 IBT917508:IBU917509 ILP917508:ILQ917509 IVL917508:IVM917509 JFH917508:JFI917509 JPD917508:JPE917509 JYZ917508:JZA917509 KIV917508:KIW917509 KSR917508:KSS917509 LCN917508:LCO917509 LMJ917508:LMK917509 LWF917508:LWG917509 MGB917508:MGC917509 MPX917508:MPY917509 MZT917508:MZU917509 NJP917508:NJQ917509 NTL917508:NTM917509 ODH917508:ODI917509 OND917508:ONE917509 OWZ917508:OXA917509 PGV917508:PGW917509 PQR917508:PQS917509 QAN917508:QAO917509 QKJ917508:QKK917509 QUF917508:QUG917509 REB917508:REC917509 RNX917508:RNY917509 RXT917508:RXU917509 SHP917508:SHQ917509 SRL917508:SRM917509 TBH917508:TBI917509 TLD917508:TLE917509 TUZ917508:TVA917509 UEV917508:UEW917509 UOR917508:UOS917509 UYN917508:UYO917509 VIJ917508:VIK917509 VSF917508:VSG917509 WCB917508:WCC917509 WLX917508:WLY917509 WVT917508:WVU917509 JH983044:JI983045 TD983044:TE983045 ACZ983044:ADA983045 AMV983044:AMW983045 AWR983044:AWS983045 BGN983044:BGO983045 BQJ983044:BQK983045 CAF983044:CAG983045 CKB983044:CKC983045 CTX983044:CTY983045 DDT983044:DDU983045 DNP983044:DNQ983045 DXL983044:DXM983045 EHH983044:EHI983045 ERD983044:ERE983045 FAZ983044:FBA983045 FKV983044:FKW983045 FUR983044:FUS983045 GEN983044:GEO983045 GOJ983044:GOK983045 GYF983044:GYG983045 HIB983044:HIC983045 HRX983044:HRY983045 IBT983044:IBU983045 ILP983044:ILQ983045 IVL983044:IVM983045 JFH983044:JFI983045 JPD983044:JPE983045 JYZ983044:JZA983045 KIV983044:KIW983045 KSR983044:KSS983045 LCN983044:LCO983045 LMJ983044:LMK983045 LWF983044:LWG983045 MGB983044:MGC983045 MPX983044:MPY983045 MZT983044:MZU983045 NJP983044:NJQ983045 NTL983044:NTM983045 ODH983044:ODI983045 OND983044:ONE983045 OWZ983044:OXA983045 PGV983044:PGW983045 PQR983044:PQS983045 QAN983044:QAO983045 QKJ983044:QKK983045 QUF983044:QUG983045 REB983044:REC983045 RNX983044:RNY983045 RXT983044:RXU983045 SHP983044:SHQ983045 SRL983044:SRM983045 TBH983044:TBI983045 TLD983044:TLE983045 TUZ983044:TVA983045 UEV983044:UEW983045 UOR983044:UOS983045 UYN983044:UYO983045 VIJ983044:VIK983045 VSF983044:VSG983045 WCB983044:WCC983045 WLX983044:WLY983045 WVT983044:WVU983045 WVQ983044:WVR983045 JE8:JF11 TA8:TB11 ACW8:ACX11 AMS8:AMT11 AWO8:AWP11 BGK8:BGL11 BQG8:BQH11 CAC8:CAD11 CJY8:CJZ11 CTU8:CTV11 DDQ8:DDR11 DNM8:DNN11 DXI8:DXJ11 EHE8:EHF11 ERA8:ERB11 FAW8:FAX11 FKS8:FKT11 FUO8:FUP11 GEK8:GEL11 GOG8:GOH11 GYC8:GYD11 HHY8:HHZ11 HRU8:HRV11 IBQ8:IBR11 ILM8:ILN11 IVI8:IVJ11 JFE8:JFF11 JPA8:JPB11 JYW8:JYX11 KIS8:KIT11 KSO8:KSP11 LCK8:LCL11 LMG8:LMH11 LWC8:LWD11 MFY8:MFZ11 MPU8:MPV11 MZQ8:MZR11 NJM8:NJN11 NTI8:NTJ11 ODE8:ODF11 ONA8:ONB11 OWW8:OWX11 PGS8:PGT11 PQO8:PQP11 QAK8:QAL11 QKG8:QKH11 QUC8:QUD11 RDY8:RDZ11 RNU8:RNV11 RXQ8:RXR11 SHM8:SHN11 SRI8:SRJ11 TBE8:TBF11 TLA8:TLB11 TUW8:TUX11 UES8:UET11 UOO8:UOP11 UYK8:UYL11 VIG8:VIH11 VSC8:VSD11 WBY8:WBZ11 WLU8:WLV11 WVQ8:WVR11 JE65534:JF65535 TA65534:TB65535 ACW65534:ACX65535 AMS65534:AMT65535 AWO65534:AWP65535 BGK65534:BGL65535 BQG65534:BQH65535 CAC65534:CAD65535 CJY65534:CJZ65535 CTU65534:CTV65535 DDQ65534:DDR65535 DNM65534:DNN65535 DXI65534:DXJ65535 EHE65534:EHF65535 ERA65534:ERB65535 FAW65534:FAX65535 FKS65534:FKT65535 FUO65534:FUP65535 GEK65534:GEL65535 GOG65534:GOH65535 GYC65534:GYD65535 HHY65534:HHZ65535 HRU65534:HRV65535 IBQ65534:IBR65535 ILM65534:ILN65535 IVI65534:IVJ65535 JFE65534:JFF65535 JPA65534:JPB65535 JYW65534:JYX65535 KIS65534:KIT65535 KSO65534:KSP65535 LCK65534:LCL65535 LMG65534:LMH65535 LWC65534:LWD65535 MFY65534:MFZ65535 MPU65534:MPV65535 MZQ65534:MZR65535 NJM65534:NJN65535 NTI65534:NTJ65535 ODE65534:ODF65535 ONA65534:ONB65535 OWW65534:OWX65535 PGS65534:PGT65535 PQO65534:PQP65535 QAK65534:QAL65535 QKG65534:QKH65535 QUC65534:QUD65535 RDY65534:RDZ65535 RNU65534:RNV65535 RXQ65534:RXR65535 SHM65534:SHN65535 SRI65534:SRJ65535 TBE65534:TBF65535 TLA65534:TLB65535 TUW65534:TUX65535 UES65534:UET65535 UOO65534:UOP65535 UYK65534:UYL65535 VIG65534:VIH65535 VSC65534:VSD65535 WBY65534:WBZ65535 WLU65534:WLV65535 WVQ65534:WVR65535 JE131070:JF131071 TA131070:TB131071 ACW131070:ACX131071 AMS131070:AMT131071 AWO131070:AWP131071 BGK131070:BGL131071 BQG131070:BQH131071 CAC131070:CAD131071 CJY131070:CJZ131071 CTU131070:CTV131071 DDQ131070:DDR131071 DNM131070:DNN131071 DXI131070:DXJ131071 EHE131070:EHF131071 ERA131070:ERB131071 FAW131070:FAX131071 FKS131070:FKT131071 FUO131070:FUP131071 GEK131070:GEL131071 GOG131070:GOH131071 GYC131070:GYD131071 HHY131070:HHZ131071 HRU131070:HRV131071 IBQ131070:IBR131071 ILM131070:ILN131071 IVI131070:IVJ131071 JFE131070:JFF131071 JPA131070:JPB131071 JYW131070:JYX131071 KIS131070:KIT131071 KSO131070:KSP131071 LCK131070:LCL131071 LMG131070:LMH131071 LWC131070:LWD131071 MFY131070:MFZ131071 MPU131070:MPV131071 MZQ131070:MZR131071 NJM131070:NJN131071 NTI131070:NTJ131071 ODE131070:ODF131071 ONA131070:ONB131071 OWW131070:OWX131071 PGS131070:PGT131071 PQO131070:PQP131071 QAK131070:QAL131071 QKG131070:QKH131071 QUC131070:QUD131071 RDY131070:RDZ131071 RNU131070:RNV131071 RXQ131070:RXR131071 SHM131070:SHN131071 SRI131070:SRJ131071 TBE131070:TBF131071 TLA131070:TLB131071 TUW131070:TUX131071 UES131070:UET131071 UOO131070:UOP131071 UYK131070:UYL131071 VIG131070:VIH131071 VSC131070:VSD131071 WBY131070:WBZ131071 WLU131070:WLV131071 WVQ131070:WVR131071 JE196606:JF196607 TA196606:TB196607 ACW196606:ACX196607 AMS196606:AMT196607 AWO196606:AWP196607 BGK196606:BGL196607 BQG196606:BQH196607 CAC196606:CAD196607 CJY196606:CJZ196607 CTU196606:CTV196607 DDQ196606:DDR196607 DNM196606:DNN196607 DXI196606:DXJ196607 EHE196606:EHF196607 ERA196606:ERB196607 FAW196606:FAX196607 FKS196606:FKT196607 FUO196606:FUP196607 GEK196606:GEL196607 GOG196606:GOH196607 GYC196606:GYD196607 HHY196606:HHZ196607 HRU196606:HRV196607 IBQ196606:IBR196607 ILM196606:ILN196607 IVI196606:IVJ196607 JFE196606:JFF196607 JPA196606:JPB196607 JYW196606:JYX196607 KIS196606:KIT196607 KSO196606:KSP196607 LCK196606:LCL196607 LMG196606:LMH196607 LWC196606:LWD196607 MFY196606:MFZ196607 MPU196606:MPV196607 MZQ196606:MZR196607 NJM196606:NJN196607 NTI196606:NTJ196607 ODE196606:ODF196607 ONA196606:ONB196607 OWW196606:OWX196607 PGS196606:PGT196607 PQO196606:PQP196607 QAK196606:QAL196607 QKG196606:QKH196607 QUC196606:QUD196607 RDY196606:RDZ196607 RNU196606:RNV196607 RXQ196606:RXR196607 SHM196606:SHN196607 SRI196606:SRJ196607 TBE196606:TBF196607 TLA196606:TLB196607 TUW196606:TUX196607 UES196606:UET196607 UOO196606:UOP196607 UYK196606:UYL196607 VIG196606:VIH196607 VSC196606:VSD196607 WBY196606:WBZ196607 WLU196606:WLV196607 WVQ196606:WVR196607 JE262142:JF262143 TA262142:TB262143 ACW262142:ACX262143 AMS262142:AMT262143 AWO262142:AWP262143 BGK262142:BGL262143 BQG262142:BQH262143 CAC262142:CAD262143 CJY262142:CJZ262143 CTU262142:CTV262143 DDQ262142:DDR262143 DNM262142:DNN262143 DXI262142:DXJ262143 EHE262142:EHF262143 ERA262142:ERB262143 FAW262142:FAX262143 FKS262142:FKT262143 FUO262142:FUP262143 GEK262142:GEL262143 GOG262142:GOH262143 GYC262142:GYD262143 HHY262142:HHZ262143 HRU262142:HRV262143 IBQ262142:IBR262143 ILM262142:ILN262143 IVI262142:IVJ262143 JFE262142:JFF262143 JPA262142:JPB262143 JYW262142:JYX262143 KIS262142:KIT262143 KSO262142:KSP262143 LCK262142:LCL262143 LMG262142:LMH262143 LWC262142:LWD262143 MFY262142:MFZ262143 MPU262142:MPV262143 MZQ262142:MZR262143 NJM262142:NJN262143 NTI262142:NTJ262143 ODE262142:ODF262143 ONA262142:ONB262143 OWW262142:OWX262143 PGS262142:PGT262143 PQO262142:PQP262143 QAK262142:QAL262143 QKG262142:QKH262143 QUC262142:QUD262143 RDY262142:RDZ262143 RNU262142:RNV262143 RXQ262142:RXR262143 SHM262142:SHN262143 SRI262142:SRJ262143 TBE262142:TBF262143 TLA262142:TLB262143 TUW262142:TUX262143 UES262142:UET262143 UOO262142:UOP262143 UYK262142:UYL262143 VIG262142:VIH262143 VSC262142:VSD262143 WBY262142:WBZ262143 WLU262142:WLV262143 WVQ262142:WVR262143 JE327678:JF327679 TA327678:TB327679 ACW327678:ACX327679 AMS327678:AMT327679 AWO327678:AWP327679 BGK327678:BGL327679 BQG327678:BQH327679 CAC327678:CAD327679 CJY327678:CJZ327679 CTU327678:CTV327679 DDQ327678:DDR327679 DNM327678:DNN327679 DXI327678:DXJ327679 EHE327678:EHF327679 ERA327678:ERB327679 FAW327678:FAX327679 FKS327678:FKT327679 FUO327678:FUP327679 GEK327678:GEL327679 GOG327678:GOH327679 GYC327678:GYD327679 HHY327678:HHZ327679 HRU327678:HRV327679 IBQ327678:IBR327679 ILM327678:ILN327679 IVI327678:IVJ327679 JFE327678:JFF327679 JPA327678:JPB327679 JYW327678:JYX327679 KIS327678:KIT327679 KSO327678:KSP327679 LCK327678:LCL327679 LMG327678:LMH327679 LWC327678:LWD327679 MFY327678:MFZ327679 MPU327678:MPV327679 MZQ327678:MZR327679 NJM327678:NJN327679 NTI327678:NTJ327679 ODE327678:ODF327679 ONA327678:ONB327679 OWW327678:OWX327679 PGS327678:PGT327679 PQO327678:PQP327679 QAK327678:QAL327679 QKG327678:QKH327679 QUC327678:QUD327679 RDY327678:RDZ327679 RNU327678:RNV327679 RXQ327678:RXR327679 SHM327678:SHN327679 SRI327678:SRJ327679 TBE327678:TBF327679 TLA327678:TLB327679 TUW327678:TUX327679 UES327678:UET327679 UOO327678:UOP327679 UYK327678:UYL327679 VIG327678:VIH327679 VSC327678:VSD327679 WBY327678:WBZ327679 WLU327678:WLV327679 WVQ327678:WVR327679 JE393214:JF393215 TA393214:TB393215 ACW393214:ACX393215 AMS393214:AMT393215 AWO393214:AWP393215 BGK393214:BGL393215 BQG393214:BQH393215 CAC393214:CAD393215 CJY393214:CJZ393215 CTU393214:CTV393215 DDQ393214:DDR393215 DNM393214:DNN393215 DXI393214:DXJ393215 EHE393214:EHF393215 ERA393214:ERB393215 FAW393214:FAX393215 FKS393214:FKT393215 FUO393214:FUP393215 GEK393214:GEL393215 GOG393214:GOH393215 GYC393214:GYD393215 HHY393214:HHZ393215 HRU393214:HRV393215 IBQ393214:IBR393215 ILM393214:ILN393215 IVI393214:IVJ393215 JFE393214:JFF393215 JPA393214:JPB393215 JYW393214:JYX393215 KIS393214:KIT393215 KSO393214:KSP393215 LCK393214:LCL393215 LMG393214:LMH393215 LWC393214:LWD393215 MFY393214:MFZ393215 MPU393214:MPV393215 MZQ393214:MZR393215 NJM393214:NJN393215 NTI393214:NTJ393215 ODE393214:ODF393215 ONA393214:ONB393215 OWW393214:OWX393215 PGS393214:PGT393215 PQO393214:PQP393215 QAK393214:QAL393215 QKG393214:QKH393215 QUC393214:QUD393215 RDY393214:RDZ393215 RNU393214:RNV393215 RXQ393214:RXR393215 SHM393214:SHN393215 SRI393214:SRJ393215 TBE393214:TBF393215 TLA393214:TLB393215 TUW393214:TUX393215 UES393214:UET393215 UOO393214:UOP393215 UYK393214:UYL393215 VIG393214:VIH393215 VSC393214:VSD393215 WBY393214:WBZ393215 WLU393214:WLV393215 WVQ393214:WVR393215 JE458750:JF458751 TA458750:TB458751 ACW458750:ACX458751 AMS458750:AMT458751 AWO458750:AWP458751 BGK458750:BGL458751 BQG458750:BQH458751 CAC458750:CAD458751 CJY458750:CJZ458751 CTU458750:CTV458751 DDQ458750:DDR458751 DNM458750:DNN458751 DXI458750:DXJ458751 EHE458750:EHF458751 ERA458750:ERB458751 FAW458750:FAX458751 FKS458750:FKT458751 FUO458750:FUP458751 GEK458750:GEL458751 GOG458750:GOH458751 GYC458750:GYD458751 HHY458750:HHZ458751 HRU458750:HRV458751 IBQ458750:IBR458751 ILM458750:ILN458751 IVI458750:IVJ458751 JFE458750:JFF458751 JPA458750:JPB458751 JYW458750:JYX458751 KIS458750:KIT458751 KSO458750:KSP458751 LCK458750:LCL458751 LMG458750:LMH458751 LWC458750:LWD458751 MFY458750:MFZ458751 MPU458750:MPV458751 MZQ458750:MZR458751 NJM458750:NJN458751 NTI458750:NTJ458751 ODE458750:ODF458751 ONA458750:ONB458751 OWW458750:OWX458751 PGS458750:PGT458751 PQO458750:PQP458751 QAK458750:QAL458751 QKG458750:QKH458751 QUC458750:QUD458751 RDY458750:RDZ458751 RNU458750:RNV458751 RXQ458750:RXR458751 SHM458750:SHN458751 SRI458750:SRJ458751 TBE458750:TBF458751 TLA458750:TLB458751 TUW458750:TUX458751 UES458750:UET458751 UOO458750:UOP458751 UYK458750:UYL458751 VIG458750:VIH458751 VSC458750:VSD458751 WBY458750:WBZ458751 WLU458750:WLV458751 WVQ458750:WVR458751 JE524286:JF524287 TA524286:TB524287 ACW524286:ACX524287 AMS524286:AMT524287 AWO524286:AWP524287 BGK524286:BGL524287 BQG524286:BQH524287 CAC524286:CAD524287 CJY524286:CJZ524287 CTU524286:CTV524287 DDQ524286:DDR524287 DNM524286:DNN524287 DXI524286:DXJ524287 EHE524286:EHF524287 ERA524286:ERB524287 FAW524286:FAX524287 FKS524286:FKT524287 FUO524286:FUP524287 GEK524286:GEL524287 GOG524286:GOH524287 GYC524286:GYD524287 HHY524286:HHZ524287 HRU524286:HRV524287 IBQ524286:IBR524287 ILM524286:ILN524287 IVI524286:IVJ524287 JFE524286:JFF524287 JPA524286:JPB524287 JYW524286:JYX524287 KIS524286:KIT524287 KSO524286:KSP524287 LCK524286:LCL524287 LMG524286:LMH524287 LWC524286:LWD524287 MFY524286:MFZ524287 MPU524286:MPV524287 MZQ524286:MZR524287 NJM524286:NJN524287 NTI524286:NTJ524287 ODE524286:ODF524287 ONA524286:ONB524287 OWW524286:OWX524287 PGS524286:PGT524287 PQO524286:PQP524287 QAK524286:QAL524287 QKG524286:QKH524287 QUC524286:QUD524287 RDY524286:RDZ524287 RNU524286:RNV524287 RXQ524286:RXR524287 SHM524286:SHN524287 SRI524286:SRJ524287 TBE524286:TBF524287 TLA524286:TLB524287 TUW524286:TUX524287 UES524286:UET524287 UOO524286:UOP524287 UYK524286:UYL524287 VIG524286:VIH524287 VSC524286:VSD524287 WBY524286:WBZ524287 WLU524286:WLV524287 WVQ524286:WVR524287 JE589822:JF589823 TA589822:TB589823 ACW589822:ACX589823 AMS589822:AMT589823 AWO589822:AWP589823 BGK589822:BGL589823 BQG589822:BQH589823 CAC589822:CAD589823 CJY589822:CJZ589823 CTU589822:CTV589823 DDQ589822:DDR589823 DNM589822:DNN589823 DXI589822:DXJ589823 EHE589822:EHF589823 ERA589822:ERB589823 FAW589822:FAX589823 FKS589822:FKT589823 FUO589822:FUP589823 GEK589822:GEL589823 GOG589822:GOH589823 GYC589822:GYD589823 HHY589822:HHZ589823 HRU589822:HRV589823 IBQ589822:IBR589823 ILM589822:ILN589823 IVI589822:IVJ589823 JFE589822:JFF589823 JPA589822:JPB589823 JYW589822:JYX589823 KIS589822:KIT589823 KSO589822:KSP589823 LCK589822:LCL589823 LMG589822:LMH589823 LWC589822:LWD589823 MFY589822:MFZ589823 MPU589822:MPV589823 MZQ589822:MZR589823 NJM589822:NJN589823 NTI589822:NTJ589823 ODE589822:ODF589823 ONA589822:ONB589823 OWW589822:OWX589823 PGS589822:PGT589823 PQO589822:PQP589823 QAK589822:QAL589823 QKG589822:QKH589823 QUC589822:QUD589823 RDY589822:RDZ589823 RNU589822:RNV589823 RXQ589822:RXR589823 SHM589822:SHN589823 SRI589822:SRJ589823 TBE589822:TBF589823 TLA589822:TLB589823 TUW589822:TUX589823 UES589822:UET589823 UOO589822:UOP589823 UYK589822:UYL589823 VIG589822:VIH589823 VSC589822:VSD589823 WBY589822:WBZ589823 WLU589822:WLV589823 WVQ589822:WVR589823 JE655358:JF655359 TA655358:TB655359 ACW655358:ACX655359 AMS655358:AMT655359 AWO655358:AWP655359 BGK655358:BGL655359 BQG655358:BQH655359 CAC655358:CAD655359 CJY655358:CJZ655359 CTU655358:CTV655359 DDQ655358:DDR655359 DNM655358:DNN655359 DXI655358:DXJ655359 EHE655358:EHF655359 ERA655358:ERB655359 FAW655358:FAX655359 FKS655358:FKT655359 FUO655358:FUP655359 GEK655358:GEL655359 GOG655358:GOH655359 GYC655358:GYD655359 HHY655358:HHZ655359 HRU655358:HRV655359 IBQ655358:IBR655359 ILM655358:ILN655359 IVI655358:IVJ655359 JFE655358:JFF655359 JPA655358:JPB655359 JYW655358:JYX655359 KIS655358:KIT655359 KSO655358:KSP655359 LCK655358:LCL655359 LMG655358:LMH655359 LWC655358:LWD655359 MFY655358:MFZ655359 MPU655358:MPV655359 MZQ655358:MZR655359 NJM655358:NJN655359 NTI655358:NTJ655359 ODE655358:ODF655359 ONA655358:ONB655359 OWW655358:OWX655359 PGS655358:PGT655359 PQO655358:PQP655359 QAK655358:QAL655359 QKG655358:QKH655359 QUC655358:QUD655359 RDY655358:RDZ655359 RNU655358:RNV655359 RXQ655358:RXR655359 SHM655358:SHN655359 SRI655358:SRJ655359 TBE655358:TBF655359 TLA655358:TLB655359 TUW655358:TUX655359 UES655358:UET655359 UOO655358:UOP655359 UYK655358:UYL655359 VIG655358:VIH655359 VSC655358:VSD655359 WBY655358:WBZ655359 WLU655358:WLV655359 WVQ655358:WVR655359 JE720894:JF720895 TA720894:TB720895 ACW720894:ACX720895 AMS720894:AMT720895 AWO720894:AWP720895 BGK720894:BGL720895 BQG720894:BQH720895 CAC720894:CAD720895 CJY720894:CJZ720895 CTU720894:CTV720895 DDQ720894:DDR720895 DNM720894:DNN720895 DXI720894:DXJ720895 EHE720894:EHF720895 ERA720894:ERB720895 FAW720894:FAX720895 FKS720894:FKT720895 FUO720894:FUP720895 GEK720894:GEL720895 GOG720894:GOH720895 GYC720894:GYD720895 HHY720894:HHZ720895 HRU720894:HRV720895 IBQ720894:IBR720895 ILM720894:ILN720895 IVI720894:IVJ720895 JFE720894:JFF720895 JPA720894:JPB720895 JYW720894:JYX720895 KIS720894:KIT720895 KSO720894:KSP720895 LCK720894:LCL720895 LMG720894:LMH720895 LWC720894:LWD720895 MFY720894:MFZ720895 MPU720894:MPV720895 MZQ720894:MZR720895 NJM720894:NJN720895 NTI720894:NTJ720895 ODE720894:ODF720895 ONA720894:ONB720895 OWW720894:OWX720895 PGS720894:PGT720895 PQO720894:PQP720895 QAK720894:QAL720895 QKG720894:QKH720895 QUC720894:QUD720895 RDY720894:RDZ720895 RNU720894:RNV720895 RXQ720894:RXR720895 SHM720894:SHN720895 SRI720894:SRJ720895 TBE720894:TBF720895 TLA720894:TLB720895 TUW720894:TUX720895 UES720894:UET720895 UOO720894:UOP720895 UYK720894:UYL720895 VIG720894:VIH720895 VSC720894:VSD720895 WBY720894:WBZ720895 WLU720894:WLV720895 WVQ720894:WVR720895 JE786430:JF786431 TA786430:TB786431 ACW786430:ACX786431 AMS786430:AMT786431 AWO786430:AWP786431 BGK786430:BGL786431 BQG786430:BQH786431 CAC786430:CAD786431 CJY786430:CJZ786431 CTU786430:CTV786431 DDQ786430:DDR786431 DNM786430:DNN786431 DXI786430:DXJ786431 EHE786430:EHF786431 ERA786430:ERB786431 FAW786430:FAX786431 FKS786430:FKT786431 FUO786430:FUP786431 GEK786430:GEL786431 GOG786430:GOH786431 GYC786430:GYD786431 HHY786430:HHZ786431 HRU786430:HRV786431 IBQ786430:IBR786431 ILM786430:ILN786431 IVI786430:IVJ786431 JFE786430:JFF786431 JPA786430:JPB786431 JYW786430:JYX786431 KIS786430:KIT786431 KSO786430:KSP786431 LCK786430:LCL786431 LMG786430:LMH786431 LWC786430:LWD786431 MFY786430:MFZ786431 MPU786430:MPV786431 MZQ786430:MZR786431 NJM786430:NJN786431 NTI786430:NTJ786431 ODE786430:ODF786431 ONA786430:ONB786431 OWW786430:OWX786431 PGS786430:PGT786431 PQO786430:PQP786431 QAK786430:QAL786431 QKG786430:QKH786431 QUC786430:QUD786431 RDY786430:RDZ786431 RNU786430:RNV786431 RXQ786430:RXR786431 SHM786430:SHN786431 SRI786430:SRJ786431 TBE786430:TBF786431 TLA786430:TLB786431 TUW786430:TUX786431 UES786430:UET786431 UOO786430:UOP786431 UYK786430:UYL786431 VIG786430:VIH786431 VSC786430:VSD786431 WBY786430:WBZ786431 WLU786430:WLV786431 WVQ786430:WVR786431 JE851966:JF851967 TA851966:TB851967 ACW851966:ACX851967 AMS851966:AMT851967 AWO851966:AWP851967 BGK851966:BGL851967 BQG851966:BQH851967 CAC851966:CAD851967 CJY851966:CJZ851967 CTU851966:CTV851967 DDQ851966:DDR851967 DNM851966:DNN851967 DXI851966:DXJ851967 EHE851966:EHF851967 ERA851966:ERB851967 FAW851966:FAX851967 FKS851966:FKT851967 FUO851966:FUP851967 GEK851966:GEL851967 GOG851966:GOH851967 GYC851966:GYD851967 HHY851966:HHZ851967 HRU851966:HRV851967 IBQ851966:IBR851967 ILM851966:ILN851967 IVI851966:IVJ851967 JFE851966:JFF851967 JPA851966:JPB851967 JYW851966:JYX851967 KIS851966:KIT851967 KSO851966:KSP851967 LCK851966:LCL851967 LMG851966:LMH851967 LWC851966:LWD851967 MFY851966:MFZ851967 MPU851966:MPV851967 MZQ851966:MZR851967 NJM851966:NJN851967 NTI851966:NTJ851967 ODE851966:ODF851967 ONA851966:ONB851967 OWW851966:OWX851967 PGS851966:PGT851967 PQO851966:PQP851967 QAK851966:QAL851967 QKG851966:QKH851967 QUC851966:QUD851967 RDY851966:RDZ851967 RNU851966:RNV851967 RXQ851966:RXR851967 SHM851966:SHN851967 SRI851966:SRJ851967 TBE851966:TBF851967 TLA851966:TLB851967 TUW851966:TUX851967 UES851966:UET851967 UOO851966:UOP851967 UYK851966:UYL851967 VIG851966:VIH851967 VSC851966:VSD851967 WBY851966:WBZ851967 WLU851966:WLV851967 WVQ851966:WVR851967 JE917502:JF917503 TA917502:TB917503 ACW917502:ACX917503 AMS917502:AMT917503 AWO917502:AWP917503 BGK917502:BGL917503 BQG917502:BQH917503 CAC917502:CAD917503 CJY917502:CJZ917503 CTU917502:CTV917503 DDQ917502:DDR917503 DNM917502:DNN917503 DXI917502:DXJ917503 EHE917502:EHF917503 ERA917502:ERB917503 FAW917502:FAX917503 FKS917502:FKT917503 FUO917502:FUP917503 GEK917502:GEL917503 GOG917502:GOH917503 GYC917502:GYD917503 HHY917502:HHZ917503 HRU917502:HRV917503 IBQ917502:IBR917503 ILM917502:ILN917503 IVI917502:IVJ917503 JFE917502:JFF917503 JPA917502:JPB917503 JYW917502:JYX917503 KIS917502:KIT917503 KSO917502:KSP917503 LCK917502:LCL917503 LMG917502:LMH917503 LWC917502:LWD917503 MFY917502:MFZ917503 MPU917502:MPV917503 MZQ917502:MZR917503 NJM917502:NJN917503 NTI917502:NTJ917503 ODE917502:ODF917503 ONA917502:ONB917503 OWW917502:OWX917503 PGS917502:PGT917503 PQO917502:PQP917503 QAK917502:QAL917503 QKG917502:QKH917503 QUC917502:QUD917503 RDY917502:RDZ917503 RNU917502:RNV917503 RXQ917502:RXR917503 SHM917502:SHN917503 SRI917502:SRJ917503 TBE917502:TBF917503 TLA917502:TLB917503 TUW917502:TUX917503 UES917502:UET917503 UOO917502:UOP917503 UYK917502:UYL917503 VIG917502:VIH917503 VSC917502:VSD917503 WBY917502:WBZ917503 WLU917502:WLV917503 WVQ917502:WVR917503 JE983038:JF983039 TA983038:TB983039 ACW983038:ACX983039 AMS983038:AMT983039 AWO983038:AWP983039 BGK983038:BGL983039 BQG983038:BQH983039 CAC983038:CAD983039 CJY983038:CJZ983039 CTU983038:CTV983039 DDQ983038:DDR983039 DNM983038:DNN983039 DXI983038:DXJ983039 EHE983038:EHF983039 ERA983038:ERB983039 FAW983038:FAX983039 FKS983038:FKT983039 FUO983038:FUP983039 GEK983038:GEL983039 GOG983038:GOH983039 GYC983038:GYD983039 HHY983038:HHZ983039 HRU983038:HRV983039 IBQ983038:IBR983039 ILM983038:ILN983039 IVI983038:IVJ983039 JFE983038:JFF983039 JPA983038:JPB983039 JYW983038:JYX983039 KIS983038:KIT983039 KSO983038:KSP983039 LCK983038:LCL983039 LMG983038:LMH983039 LWC983038:LWD983039 MFY983038:MFZ983039 MPU983038:MPV983039 MZQ983038:MZR983039 NJM983038:NJN983039 NTI983038:NTJ983039 ODE983038:ODF983039 ONA983038:ONB983039 OWW983038:OWX983039 PGS983038:PGT983039 PQO983038:PQP983039 QAK983038:QAL983039 QKG983038:QKH983039 QUC983038:QUD983039 RDY983038:RDZ983039 RNU983038:RNV983039 RXQ983038:RXR983039 SHM983038:SHN983039 SRI983038:SRJ983039 TBE983038:TBF983039 TLA983038:TLB983039 TUW983038:TUX983039 UES983038:UET983039 UOO983038:UOP983039 UYK983038:UYL983039 VIG983038:VIH983039 VSC983038:VSD983039 WBY983038:WBZ983039 WLU983038:WLV983039 WVQ983038:WVR983039 JH8:JI11 TD8:TE11 ACZ8:ADA11 AMV8:AMW11 AWR8:AWS11 BGN8:BGO11 BQJ8:BQK11 CAF8:CAG11 CKB8:CKC11 CTX8:CTY11 DDT8:DDU11 DNP8:DNQ11 DXL8:DXM11 EHH8:EHI11 ERD8:ERE11 FAZ8:FBA11 FKV8:FKW11 FUR8:FUS11 GEN8:GEO11 GOJ8:GOK11 GYF8:GYG11 HIB8:HIC11 HRX8:HRY11 IBT8:IBU11 ILP8:ILQ11 IVL8:IVM11 JFH8:JFI11 JPD8:JPE11 JYZ8:JZA11 KIV8:KIW11 KSR8:KSS11 LCN8:LCO11 LMJ8:LMK11 LWF8:LWG11 MGB8:MGC11 MPX8:MPY11 MZT8:MZU11 NJP8:NJQ11 NTL8:NTM11 ODH8:ODI11 OND8:ONE11 OWZ8:OXA11 PGV8:PGW11 PQR8:PQS11 QAN8:QAO11 QKJ8:QKK11 QUF8:QUG11 REB8:REC11 RNX8:RNY11 RXT8:RXU11 SHP8:SHQ11 SRL8:SRM11 TBH8:TBI11 TLD8:TLE11 TUZ8:TVA11 UEV8:UEW11 UOR8:UOS11 UYN8:UYO11 VIJ8:VIK11 VSF8:VSG11 WCB8:WCC11 WLX8:WLY11 WVT8:WVU11 JH65534:JI65535 TD65534:TE65535 ACZ65534:ADA65535 AMV65534:AMW65535 AWR65534:AWS65535 BGN65534:BGO65535 BQJ65534:BQK65535 CAF65534:CAG65535 CKB65534:CKC65535 CTX65534:CTY65535 DDT65534:DDU65535 DNP65534:DNQ65535 DXL65534:DXM65535 EHH65534:EHI65535 ERD65534:ERE65535 FAZ65534:FBA65535 FKV65534:FKW65535 FUR65534:FUS65535 GEN65534:GEO65535 GOJ65534:GOK65535 GYF65534:GYG65535 HIB65534:HIC65535 HRX65534:HRY65535 IBT65534:IBU65535 ILP65534:ILQ65535 IVL65534:IVM65535 JFH65534:JFI65535 JPD65534:JPE65535 JYZ65534:JZA65535 KIV65534:KIW65535 KSR65534:KSS65535 LCN65534:LCO65535 LMJ65534:LMK65535 LWF65534:LWG65535 MGB65534:MGC65535 MPX65534:MPY65535 MZT65534:MZU65535 NJP65534:NJQ65535 NTL65534:NTM65535 ODH65534:ODI65535 OND65534:ONE65535 OWZ65534:OXA65535 PGV65534:PGW65535 PQR65534:PQS65535 QAN65534:QAO65535 QKJ65534:QKK65535 QUF65534:QUG65535 REB65534:REC65535 RNX65534:RNY65535 RXT65534:RXU65535 SHP65534:SHQ65535 SRL65534:SRM65535 TBH65534:TBI65535 TLD65534:TLE65535 TUZ65534:TVA65535 UEV65534:UEW65535 UOR65534:UOS65535 UYN65534:UYO65535 VIJ65534:VIK65535 VSF65534:VSG65535 WCB65534:WCC65535 WLX65534:WLY65535 WVT65534:WVU65535 JH131070:JI131071 TD131070:TE131071 ACZ131070:ADA131071 AMV131070:AMW131071 AWR131070:AWS131071 BGN131070:BGO131071 BQJ131070:BQK131071 CAF131070:CAG131071 CKB131070:CKC131071 CTX131070:CTY131071 DDT131070:DDU131071 DNP131070:DNQ131071 DXL131070:DXM131071 EHH131070:EHI131071 ERD131070:ERE131071 FAZ131070:FBA131071 FKV131070:FKW131071 FUR131070:FUS131071 GEN131070:GEO131071 GOJ131070:GOK131071 GYF131070:GYG131071 HIB131070:HIC131071 HRX131070:HRY131071 IBT131070:IBU131071 ILP131070:ILQ131071 IVL131070:IVM131071 JFH131070:JFI131071 JPD131070:JPE131071 JYZ131070:JZA131071 KIV131070:KIW131071 KSR131070:KSS131071 LCN131070:LCO131071 LMJ131070:LMK131071 LWF131070:LWG131071 MGB131070:MGC131071 MPX131070:MPY131071 MZT131070:MZU131071 NJP131070:NJQ131071 NTL131070:NTM131071 ODH131070:ODI131071 OND131070:ONE131071 OWZ131070:OXA131071 PGV131070:PGW131071 PQR131070:PQS131071 QAN131070:QAO131071 QKJ131070:QKK131071 QUF131070:QUG131071 REB131070:REC131071 RNX131070:RNY131071 RXT131070:RXU131071 SHP131070:SHQ131071 SRL131070:SRM131071 TBH131070:TBI131071 TLD131070:TLE131071 TUZ131070:TVA131071 UEV131070:UEW131071 UOR131070:UOS131071 UYN131070:UYO131071 VIJ131070:VIK131071 VSF131070:VSG131071 WCB131070:WCC131071 WLX131070:WLY131071 WVT131070:WVU131071 JH196606:JI196607 TD196606:TE196607 ACZ196606:ADA196607 AMV196606:AMW196607 AWR196606:AWS196607 BGN196606:BGO196607 BQJ196606:BQK196607 CAF196606:CAG196607 CKB196606:CKC196607 CTX196606:CTY196607 DDT196606:DDU196607 DNP196606:DNQ196607 DXL196606:DXM196607 EHH196606:EHI196607 ERD196606:ERE196607 FAZ196606:FBA196607 FKV196606:FKW196607 FUR196606:FUS196607 GEN196606:GEO196607 GOJ196606:GOK196607 GYF196606:GYG196607 HIB196606:HIC196607 HRX196606:HRY196607 IBT196606:IBU196607 ILP196606:ILQ196607 IVL196606:IVM196607 JFH196606:JFI196607 JPD196606:JPE196607 JYZ196606:JZA196607 KIV196606:KIW196607 KSR196606:KSS196607 LCN196606:LCO196607 LMJ196606:LMK196607 LWF196606:LWG196607 MGB196606:MGC196607 MPX196606:MPY196607 MZT196606:MZU196607 NJP196606:NJQ196607 NTL196606:NTM196607 ODH196606:ODI196607 OND196606:ONE196607 OWZ196606:OXA196607 PGV196606:PGW196607 PQR196606:PQS196607 QAN196606:QAO196607 QKJ196606:QKK196607 QUF196606:QUG196607 REB196606:REC196607 RNX196606:RNY196607 RXT196606:RXU196607 SHP196606:SHQ196607 SRL196606:SRM196607 TBH196606:TBI196607 TLD196606:TLE196607 TUZ196606:TVA196607 UEV196606:UEW196607 UOR196606:UOS196607 UYN196606:UYO196607 VIJ196606:VIK196607 VSF196606:VSG196607 WCB196606:WCC196607 WLX196606:WLY196607 WVT196606:WVU196607 JH262142:JI262143 TD262142:TE262143 ACZ262142:ADA262143 AMV262142:AMW262143 AWR262142:AWS262143 BGN262142:BGO262143 BQJ262142:BQK262143 CAF262142:CAG262143 CKB262142:CKC262143 CTX262142:CTY262143 DDT262142:DDU262143 DNP262142:DNQ262143 DXL262142:DXM262143 EHH262142:EHI262143 ERD262142:ERE262143 FAZ262142:FBA262143 FKV262142:FKW262143 FUR262142:FUS262143 GEN262142:GEO262143 GOJ262142:GOK262143 GYF262142:GYG262143 HIB262142:HIC262143 HRX262142:HRY262143 IBT262142:IBU262143 ILP262142:ILQ262143 IVL262142:IVM262143 JFH262142:JFI262143 JPD262142:JPE262143 JYZ262142:JZA262143 KIV262142:KIW262143 KSR262142:KSS262143 LCN262142:LCO262143 LMJ262142:LMK262143 LWF262142:LWG262143 MGB262142:MGC262143 MPX262142:MPY262143 MZT262142:MZU262143 NJP262142:NJQ262143 NTL262142:NTM262143 ODH262142:ODI262143 OND262142:ONE262143 OWZ262142:OXA262143 PGV262142:PGW262143 PQR262142:PQS262143 QAN262142:QAO262143 QKJ262142:QKK262143 QUF262142:QUG262143 REB262142:REC262143 RNX262142:RNY262143 RXT262142:RXU262143 SHP262142:SHQ262143 SRL262142:SRM262143 TBH262142:TBI262143 TLD262142:TLE262143 TUZ262142:TVA262143 UEV262142:UEW262143 UOR262142:UOS262143 UYN262142:UYO262143 VIJ262142:VIK262143 VSF262142:VSG262143 WCB262142:WCC262143 WLX262142:WLY262143 WVT262142:WVU262143 JH327678:JI327679 TD327678:TE327679 ACZ327678:ADA327679 AMV327678:AMW327679 AWR327678:AWS327679 BGN327678:BGO327679 BQJ327678:BQK327679 CAF327678:CAG327679 CKB327678:CKC327679 CTX327678:CTY327679 DDT327678:DDU327679 DNP327678:DNQ327679 DXL327678:DXM327679 EHH327678:EHI327679 ERD327678:ERE327679 FAZ327678:FBA327679 FKV327678:FKW327679 FUR327678:FUS327679 GEN327678:GEO327679 GOJ327678:GOK327679 GYF327678:GYG327679 HIB327678:HIC327679 HRX327678:HRY327679 IBT327678:IBU327679 ILP327678:ILQ327679 IVL327678:IVM327679 JFH327678:JFI327679 JPD327678:JPE327679 JYZ327678:JZA327679 KIV327678:KIW327679 KSR327678:KSS327679 LCN327678:LCO327679 LMJ327678:LMK327679 LWF327678:LWG327679 MGB327678:MGC327679 MPX327678:MPY327679 MZT327678:MZU327679 NJP327678:NJQ327679 NTL327678:NTM327679 ODH327678:ODI327679 OND327678:ONE327679 OWZ327678:OXA327679 PGV327678:PGW327679 PQR327678:PQS327679 QAN327678:QAO327679 QKJ327678:QKK327679 QUF327678:QUG327679 REB327678:REC327679 RNX327678:RNY327679 RXT327678:RXU327679 SHP327678:SHQ327679 SRL327678:SRM327679 TBH327678:TBI327679 TLD327678:TLE327679 TUZ327678:TVA327679 UEV327678:UEW327679 UOR327678:UOS327679 UYN327678:UYO327679 VIJ327678:VIK327679 VSF327678:VSG327679 WCB327678:WCC327679 WLX327678:WLY327679 WVT327678:WVU327679 JH393214:JI393215 TD393214:TE393215 ACZ393214:ADA393215 AMV393214:AMW393215 AWR393214:AWS393215 BGN393214:BGO393215 BQJ393214:BQK393215 CAF393214:CAG393215 CKB393214:CKC393215 CTX393214:CTY393215 DDT393214:DDU393215 DNP393214:DNQ393215 DXL393214:DXM393215 EHH393214:EHI393215 ERD393214:ERE393215 FAZ393214:FBA393215 FKV393214:FKW393215 FUR393214:FUS393215 GEN393214:GEO393215 GOJ393214:GOK393215 GYF393214:GYG393215 HIB393214:HIC393215 HRX393214:HRY393215 IBT393214:IBU393215 ILP393214:ILQ393215 IVL393214:IVM393215 JFH393214:JFI393215 JPD393214:JPE393215 JYZ393214:JZA393215 KIV393214:KIW393215 KSR393214:KSS393215 LCN393214:LCO393215 LMJ393214:LMK393215 LWF393214:LWG393215 MGB393214:MGC393215 MPX393214:MPY393215 MZT393214:MZU393215 NJP393214:NJQ393215 NTL393214:NTM393215 ODH393214:ODI393215 OND393214:ONE393215 OWZ393214:OXA393215 PGV393214:PGW393215 PQR393214:PQS393215 QAN393214:QAO393215 QKJ393214:QKK393215 QUF393214:QUG393215 REB393214:REC393215 RNX393214:RNY393215 RXT393214:RXU393215 SHP393214:SHQ393215 SRL393214:SRM393215 TBH393214:TBI393215 TLD393214:TLE393215 TUZ393214:TVA393215 UEV393214:UEW393215 UOR393214:UOS393215 UYN393214:UYO393215 VIJ393214:VIK393215 VSF393214:VSG393215 WCB393214:WCC393215 WLX393214:WLY393215 WVT393214:WVU393215 JH458750:JI458751 TD458750:TE458751 ACZ458750:ADA458751 AMV458750:AMW458751 AWR458750:AWS458751 BGN458750:BGO458751 BQJ458750:BQK458751 CAF458750:CAG458751 CKB458750:CKC458751 CTX458750:CTY458751 DDT458750:DDU458751 DNP458750:DNQ458751 DXL458750:DXM458751 EHH458750:EHI458751 ERD458750:ERE458751 FAZ458750:FBA458751 FKV458750:FKW458751 FUR458750:FUS458751 GEN458750:GEO458751 GOJ458750:GOK458751 GYF458750:GYG458751 HIB458750:HIC458751 HRX458750:HRY458751 IBT458750:IBU458751 ILP458750:ILQ458751 IVL458750:IVM458751 JFH458750:JFI458751 JPD458750:JPE458751 JYZ458750:JZA458751 KIV458750:KIW458751 KSR458750:KSS458751 LCN458750:LCO458751 LMJ458750:LMK458751 LWF458750:LWG458751 MGB458750:MGC458751 MPX458750:MPY458751 MZT458750:MZU458751 NJP458750:NJQ458751 NTL458750:NTM458751 ODH458750:ODI458751 OND458750:ONE458751 OWZ458750:OXA458751 PGV458750:PGW458751 PQR458750:PQS458751 QAN458750:QAO458751 QKJ458750:QKK458751 QUF458750:QUG458751 REB458750:REC458751 RNX458750:RNY458751 RXT458750:RXU458751 SHP458750:SHQ458751 SRL458750:SRM458751 TBH458750:TBI458751 TLD458750:TLE458751 TUZ458750:TVA458751 UEV458750:UEW458751 UOR458750:UOS458751 UYN458750:UYO458751 VIJ458750:VIK458751 VSF458750:VSG458751 WCB458750:WCC458751 WLX458750:WLY458751 WVT458750:WVU458751 JH524286:JI524287 TD524286:TE524287 ACZ524286:ADA524287 AMV524286:AMW524287 AWR524286:AWS524287 BGN524286:BGO524287 BQJ524286:BQK524287 CAF524286:CAG524287 CKB524286:CKC524287 CTX524286:CTY524287 DDT524286:DDU524287 DNP524286:DNQ524287 DXL524286:DXM524287 EHH524286:EHI524287 ERD524286:ERE524287 FAZ524286:FBA524287 FKV524286:FKW524287 FUR524286:FUS524287 GEN524286:GEO524287 GOJ524286:GOK524287 GYF524286:GYG524287 HIB524286:HIC524287 HRX524286:HRY524287 IBT524286:IBU524287 ILP524286:ILQ524287 IVL524286:IVM524287 JFH524286:JFI524287 JPD524286:JPE524287 JYZ524286:JZA524287 KIV524286:KIW524287 KSR524286:KSS524287 LCN524286:LCO524287 LMJ524286:LMK524287 LWF524286:LWG524287 MGB524286:MGC524287 MPX524286:MPY524287 MZT524286:MZU524287 NJP524286:NJQ524287 NTL524286:NTM524287 ODH524286:ODI524287 OND524286:ONE524287 OWZ524286:OXA524287 PGV524286:PGW524287 PQR524286:PQS524287 QAN524286:QAO524287 QKJ524286:QKK524287 QUF524286:QUG524287 REB524286:REC524287 RNX524286:RNY524287 RXT524286:RXU524287 SHP524286:SHQ524287 SRL524286:SRM524287 TBH524286:TBI524287 TLD524286:TLE524287 TUZ524286:TVA524287 UEV524286:UEW524287 UOR524286:UOS524287 UYN524286:UYO524287 VIJ524286:VIK524287 VSF524286:VSG524287 WCB524286:WCC524287 WLX524286:WLY524287 WVT524286:WVU524287 JH589822:JI589823 TD589822:TE589823 ACZ589822:ADA589823 AMV589822:AMW589823 AWR589822:AWS589823 BGN589822:BGO589823 BQJ589822:BQK589823 CAF589822:CAG589823 CKB589822:CKC589823 CTX589822:CTY589823 DDT589822:DDU589823 DNP589822:DNQ589823 DXL589822:DXM589823 EHH589822:EHI589823 ERD589822:ERE589823 FAZ589822:FBA589823 FKV589822:FKW589823 FUR589822:FUS589823 GEN589822:GEO589823 GOJ589822:GOK589823 GYF589822:GYG589823 HIB589822:HIC589823 HRX589822:HRY589823 IBT589822:IBU589823 ILP589822:ILQ589823 IVL589822:IVM589823 JFH589822:JFI589823 JPD589822:JPE589823 JYZ589822:JZA589823 KIV589822:KIW589823 KSR589822:KSS589823 LCN589822:LCO589823 LMJ589822:LMK589823 LWF589822:LWG589823 MGB589822:MGC589823 MPX589822:MPY589823 MZT589822:MZU589823 NJP589822:NJQ589823 NTL589822:NTM589823 ODH589822:ODI589823 OND589822:ONE589823 OWZ589822:OXA589823 PGV589822:PGW589823 PQR589822:PQS589823 QAN589822:QAO589823 QKJ589822:QKK589823 QUF589822:QUG589823 REB589822:REC589823 RNX589822:RNY589823 RXT589822:RXU589823 SHP589822:SHQ589823 SRL589822:SRM589823 TBH589822:TBI589823 TLD589822:TLE589823 TUZ589822:TVA589823 UEV589822:UEW589823 UOR589822:UOS589823 UYN589822:UYO589823 VIJ589822:VIK589823 VSF589822:VSG589823 WCB589822:WCC589823 WLX589822:WLY589823 WVT589822:WVU589823 JH655358:JI655359 TD655358:TE655359 ACZ655358:ADA655359 AMV655358:AMW655359 AWR655358:AWS655359 BGN655358:BGO655359 BQJ655358:BQK655359 CAF655358:CAG655359 CKB655358:CKC655359 CTX655358:CTY655359 DDT655358:DDU655359 DNP655358:DNQ655359 DXL655358:DXM655359 EHH655358:EHI655359 ERD655358:ERE655359 FAZ655358:FBA655359 FKV655358:FKW655359 FUR655358:FUS655359 GEN655358:GEO655359 GOJ655358:GOK655359 GYF655358:GYG655359 HIB655358:HIC655359 HRX655358:HRY655359 IBT655358:IBU655359 ILP655358:ILQ655359 IVL655358:IVM655359 JFH655358:JFI655359 JPD655358:JPE655359 JYZ655358:JZA655359 KIV655358:KIW655359 KSR655358:KSS655359 LCN655358:LCO655359 LMJ655358:LMK655359 LWF655358:LWG655359 MGB655358:MGC655359 MPX655358:MPY655359 MZT655358:MZU655359 NJP655358:NJQ655359 NTL655358:NTM655359 ODH655358:ODI655359 OND655358:ONE655359 OWZ655358:OXA655359 PGV655358:PGW655359 PQR655358:PQS655359 QAN655358:QAO655359 QKJ655358:QKK655359 QUF655358:QUG655359 REB655358:REC655359 RNX655358:RNY655359 RXT655358:RXU655359 SHP655358:SHQ655359 SRL655358:SRM655359 TBH655358:TBI655359 TLD655358:TLE655359 TUZ655358:TVA655359 UEV655358:UEW655359 UOR655358:UOS655359 UYN655358:UYO655359 VIJ655358:VIK655359 VSF655358:VSG655359 WCB655358:WCC655359 WLX655358:WLY655359 WVT655358:WVU655359 JH720894:JI720895 TD720894:TE720895 ACZ720894:ADA720895 AMV720894:AMW720895 AWR720894:AWS720895 BGN720894:BGO720895 BQJ720894:BQK720895 CAF720894:CAG720895 CKB720894:CKC720895 CTX720894:CTY720895 DDT720894:DDU720895 DNP720894:DNQ720895 DXL720894:DXM720895 EHH720894:EHI720895 ERD720894:ERE720895 FAZ720894:FBA720895 FKV720894:FKW720895 FUR720894:FUS720895 GEN720894:GEO720895 GOJ720894:GOK720895 GYF720894:GYG720895 HIB720894:HIC720895 HRX720894:HRY720895 IBT720894:IBU720895 ILP720894:ILQ720895 IVL720894:IVM720895 JFH720894:JFI720895 JPD720894:JPE720895 JYZ720894:JZA720895 KIV720894:KIW720895 KSR720894:KSS720895 LCN720894:LCO720895 LMJ720894:LMK720895 LWF720894:LWG720895 MGB720894:MGC720895 MPX720894:MPY720895 MZT720894:MZU720895 NJP720894:NJQ720895 NTL720894:NTM720895 ODH720894:ODI720895 OND720894:ONE720895 OWZ720894:OXA720895 PGV720894:PGW720895 PQR720894:PQS720895 QAN720894:QAO720895 QKJ720894:QKK720895 QUF720894:QUG720895 REB720894:REC720895 RNX720894:RNY720895 RXT720894:RXU720895 SHP720894:SHQ720895 SRL720894:SRM720895 TBH720894:TBI720895 TLD720894:TLE720895 TUZ720894:TVA720895 UEV720894:UEW720895 UOR720894:UOS720895 UYN720894:UYO720895 VIJ720894:VIK720895 VSF720894:VSG720895 WCB720894:WCC720895 WLX720894:WLY720895 WVT720894:WVU720895 JH786430:JI786431 TD786430:TE786431 ACZ786430:ADA786431 AMV786430:AMW786431 AWR786430:AWS786431 BGN786430:BGO786431 BQJ786430:BQK786431 CAF786430:CAG786431 CKB786430:CKC786431 CTX786430:CTY786431 DDT786430:DDU786431 DNP786430:DNQ786431 DXL786430:DXM786431 EHH786430:EHI786431 ERD786430:ERE786431 FAZ786430:FBA786431 FKV786430:FKW786431 FUR786430:FUS786431 GEN786430:GEO786431 GOJ786430:GOK786431 GYF786430:GYG786431 HIB786430:HIC786431 HRX786430:HRY786431 IBT786430:IBU786431 ILP786430:ILQ786431 IVL786430:IVM786431 JFH786430:JFI786431 JPD786430:JPE786431 JYZ786430:JZA786431 KIV786430:KIW786431 KSR786430:KSS786431 LCN786430:LCO786431 LMJ786430:LMK786431 LWF786430:LWG786431 MGB786430:MGC786431 MPX786430:MPY786431 MZT786430:MZU786431 NJP786430:NJQ786431 NTL786430:NTM786431 ODH786430:ODI786431 OND786430:ONE786431 OWZ786430:OXA786431 PGV786430:PGW786431 PQR786430:PQS786431 QAN786430:QAO786431 QKJ786430:QKK786431 QUF786430:QUG786431 REB786430:REC786431 RNX786430:RNY786431 RXT786430:RXU786431 SHP786430:SHQ786431 SRL786430:SRM786431 TBH786430:TBI786431 TLD786430:TLE786431 TUZ786430:TVA786431 UEV786430:UEW786431 UOR786430:UOS786431 UYN786430:UYO786431 VIJ786430:VIK786431 VSF786430:VSG786431 WCB786430:WCC786431 WLX786430:WLY786431 WVT786430:WVU786431 JH851966:JI851967 TD851966:TE851967 ACZ851966:ADA851967 AMV851966:AMW851967 AWR851966:AWS851967 BGN851966:BGO851967 BQJ851966:BQK851967 CAF851966:CAG851967 CKB851966:CKC851967 CTX851966:CTY851967 DDT851966:DDU851967 DNP851966:DNQ851967 DXL851966:DXM851967 EHH851966:EHI851967 ERD851966:ERE851967 FAZ851966:FBA851967 FKV851966:FKW851967 FUR851966:FUS851967 GEN851966:GEO851967 GOJ851966:GOK851967 GYF851966:GYG851967 HIB851966:HIC851967 HRX851966:HRY851967 IBT851966:IBU851967 ILP851966:ILQ851967 IVL851966:IVM851967 JFH851966:JFI851967 JPD851966:JPE851967 JYZ851966:JZA851967 KIV851966:KIW851967 KSR851966:KSS851967 LCN851966:LCO851967 LMJ851966:LMK851967 LWF851966:LWG851967 MGB851966:MGC851967 MPX851966:MPY851967 MZT851966:MZU851967 NJP851966:NJQ851967 NTL851966:NTM851967 ODH851966:ODI851967 OND851966:ONE851967 OWZ851966:OXA851967 PGV851966:PGW851967 PQR851966:PQS851967 QAN851966:QAO851967 QKJ851966:QKK851967 QUF851966:QUG851967 REB851966:REC851967 RNX851966:RNY851967 RXT851966:RXU851967 SHP851966:SHQ851967 SRL851966:SRM851967 TBH851966:TBI851967 TLD851966:TLE851967 TUZ851966:TVA851967 UEV851966:UEW851967 UOR851966:UOS851967 UYN851966:UYO851967 VIJ851966:VIK851967 VSF851966:VSG851967 WCB851966:WCC851967 WLX851966:WLY851967 WVT851966:WVU851967 JH917502:JI917503 TD917502:TE917503 ACZ917502:ADA917503 AMV917502:AMW917503 AWR917502:AWS917503 BGN917502:BGO917503 BQJ917502:BQK917503 CAF917502:CAG917503 CKB917502:CKC917503 CTX917502:CTY917503 DDT917502:DDU917503 DNP917502:DNQ917503 DXL917502:DXM917503 EHH917502:EHI917503 ERD917502:ERE917503 FAZ917502:FBA917503 FKV917502:FKW917503 FUR917502:FUS917503 GEN917502:GEO917503 GOJ917502:GOK917503 GYF917502:GYG917503 HIB917502:HIC917503 HRX917502:HRY917503 IBT917502:IBU917503 ILP917502:ILQ917503 IVL917502:IVM917503 JFH917502:JFI917503 JPD917502:JPE917503 JYZ917502:JZA917503 KIV917502:KIW917503 KSR917502:KSS917503 LCN917502:LCO917503 LMJ917502:LMK917503 LWF917502:LWG917503 MGB917502:MGC917503 MPX917502:MPY917503 MZT917502:MZU917503 NJP917502:NJQ917503 NTL917502:NTM917503 ODH917502:ODI917503 OND917502:ONE917503 OWZ917502:OXA917503 PGV917502:PGW917503 PQR917502:PQS917503 QAN917502:QAO917503 QKJ917502:QKK917503 QUF917502:QUG917503 REB917502:REC917503 RNX917502:RNY917503 RXT917502:RXU917503 SHP917502:SHQ917503 SRL917502:SRM917503 TBH917502:TBI917503 TLD917502:TLE917503 TUZ917502:TVA917503 UEV917502:UEW917503 UOR917502:UOS917503 UYN917502:UYO917503 VIJ917502:VIK917503 VSF917502:VSG917503 WCB917502:WCC917503 WLX917502:WLY917503 WVT917502:WVU917503 JH983038:JI983039 TD983038:TE983039 ACZ983038:ADA983039 AMV983038:AMW983039 AWR983038:AWS983039 BGN983038:BGO983039 BQJ983038:BQK983039 CAF983038:CAG983039 CKB983038:CKC983039 CTX983038:CTY983039 DDT983038:DDU983039 DNP983038:DNQ983039 DXL983038:DXM983039 EHH983038:EHI983039 ERD983038:ERE983039 FAZ983038:FBA983039 FKV983038:FKW983039 FUR983038:FUS983039 GEN983038:GEO983039 GOJ983038:GOK983039 GYF983038:GYG983039 HIB983038:HIC983039 HRX983038:HRY983039 IBT983038:IBU983039 ILP983038:ILQ983039 IVL983038:IVM983039 JFH983038:JFI983039 JPD983038:JPE983039 JYZ983038:JZA983039 KIV983038:KIW983039 KSR983038:KSS983039 LCN983038:LCO983039 LMJ983038:LMK983039 LWF983038:LWG983039 MGB983038:MGC983039 MPX983038:MPY983039 MZT983038:MZU983039 NJP983038:NJQ983039 NTL983038:NTM983039 ODH983038:ODI983039 OND983038:ONE983039 OWZ983038:OXA983039 PGV983038:PGW983039 PQR983038:PQS983039 QAN983038:QAO983039 QKJ983038:QKK983039 QUF983038:QUG983039 REB983038:REC983039 RNX983038:RNY983039 RXT983038:RXU983039 SHP983038:SHQ983039 SRL983038:SRM983039 TBH983038:TBI983039 TLD983038:TLE983039 TUZ983038:TVA983039 UEV983038:UEW983039 UOR983038:UOS983039 UYN983038:UYO983039 VIJ983038:VIK983039 VSF983038:VSG983039 WCB983038:WCC983039 WLX983038:WLY983039 WVT983038:WVU983039 WLU983044:WLV983045 JB65540:JC65541 SX65540:SY65541 ACT65540:ACU65541 AMP65540:AMQ65541 AWL65540:AWM65541 BGH65540:BGI65541 BQD65540:BQE65541 BZZ65540:CAA65541 CJV65540:CJW65541 CTR65540:CTS65541 DDN65540:DDO65541 DNJ65540:DNK65541 DXF65540:DXG65541 EHB65540:EHC65541 EQX65540:EQY65541 FAT65540:FAU65541 FKP65540:FKQ65541 FUL65540:FUM65541 GEH65540:GEI65541 GOD65540:GOE65541 GXZ65540:GYA65541 HHV65540:HHW65541 HRR65540:HRS65541 IBN65540:IBO65541 ILJ65540:ILK65541 IVF65540:IVG65541 JFB65540:JFC65541 JOX65540:JOY65541 JYT65540:JYU65541 KIP65540:KIQ65541 KSL65540:KSM65541 LCH65540:LCI65541 LMD65540:LME65541 LVZ65540:LWA65541 MFV65540:MFW65541 MPR65540:MPS65541 MZN65540:MZO65541 NJJ65540:NJK65541 NTF65540:NTG65541 ODB65540:ODC65541 OMX65540:OMY65541 OWT65540:OWU65541 PGP65540:PGQ65541 PQL65540:PQM65541 QAH65540:QAI65541 QKD65540:QKE65541 QTZ65540:QUA65541 RDV65540:RDW65541 RNR65540:RNS65541 RXN65540:RXO65541 SHJ65540:SHK65541 SRF65540:SRG65541 TBB65540:TBC65541 TKX65540:TKY65541 TUT65540:TUU65541 UEP65540:UEQ65541 UOL65540:UOM65541 UYH65540:UYI65541 VID65540:VIE65541 VRZ65540:VSA65541 WBV65540:WBW65541 WLR65540:WLS65541 WVN65540:WVO65541 JB131076:JC131077 SX131076:SY131077 ACT131076:ACU131077 AMP131076:AMQ131077 AWL131076:AWM131077 BGH131076:BGI131077 BQD131076:BQE131077 BZZ131076:CAA131077 CJV131076:CJW131077 CTR131076:CTS131077 DDN131076:DDO131077 DNJ131076:DNK131077 DXF131076:DXG131077 EHB131076:EHC131077 EQX131076:EQY131077 FAT131076:FAU131077 FKP131076:FKQ131077 FUL131076:FUM131077 GEH131076:GEI131077 GOD131076:GOE131077 GXZ131076:GYA131077 HHV131076:HHW131077 HRR131076:HRS131077 IBN131076:IBO131077 ILJ131076:ILK131077 IVF131076:IVG131077 JFB131076:JFC131077 JOX131076:JOY131077 JYT131076:JYU131077 KIP131076:KIQ131077 KSL131076:KSM131077 LCH131076:LCI131077 LMD131076:LME131077 LVZ131076:LWA131077 MFV131076:MFW131077 MPR131076:MPS131077 MZN131076:MZO131077 NJJ131076:NJK131077 NTF131076:NTG131077 ODB131076:ODC131077 OMX131076:OMY131077 OWT131076:OWU131077 PGP131076:PGQ131077 PQL131076:PQM131077 QAH131076:QAI131077 QKD131076:QKE131077 QTZ131076:QUA131077 RDV131076:RDW131077 RNR131076:RNS131077 RXN131076:RXO131077 SHJ131076:SHK131077 SRF131076:SRG131077 TBB131076:TBC131077 TKX131076:TKY131077 TUT131076:TUU131077 UEP131076:UEQ131077 UOL131076:UOM131077 UYH131076:UYI131077 VID131076:VIE131077 VRZ131076:VSA131077 WBV131076:WBW131077 WLR131076:WLS131077 WVN131076:WVO131077 JB196612:JC196613 SX196612:SY196613 ACT196612:ACU196613 AMP196612:AMQ196613 AWL196612:AWM196613 BGH196612:BGI196613 BQD196612:BQE196613 BZZ196612:CAA196613 CJV196612:CJW196613 CTR196612:CTS196613 DDN196612:DDO196613 DNJ196612:DNK196613 DXF196612:DXG196613 EHB196612:EHC196613 EQX196612:EQY196613 FAT196612:FAU196613 FKP196612:FKQ196613 FUL196612:FUM196613 GEH196612:GEI196613 GOD196612:GOE196613 GXZ196612:GYA196613 HHV196612:HHW196613 HRR196612:HRS196613 IBN196612:IBO196613 ILJ196612:ILK196613 IVF196612:IVG196613 JFB196612:JFC196613 JOX196612:JOY196613 JYT196612:JYU196613 KIP196612:KIQ196613 KSL196612:KSM196613 LCH196612:LCI196613 LMD196612:LME196613 LVZ196612:LWA196613 MFV196612:MFW196613 MPR196612:MPS196613 MZN196612:MZO196613 NJJ196612:NJK196613 NTF196612:NTG196613 ODB196612:ODC196613 OMX196612:OMY196613 OWT196612:OWU196613 PGP196612:PGQ196613 PQL196612:PQM196613 QAH196612:QAI196613 QKD196612:QKE196613 QTZ196612:QUA196613 RDV196612:RDW196613 RNR196612:RNS196613 RXN196612:RXO196613 SHJ196612:SHK196613 SRF196612:SRG196613 TBB196612:TBC196613 TKX196612:TKY196613 TUT196612:TUU196613 UEP196612:UEQ196613 UOL196612:UOM196613 UYH196612:UYI196613 VID196612:VIE196613 VRZ196612:VSA196613 WBV196612:WBW196613 WLR196612:WLS196613 WVN196612:WVO196613 JB262148:JC262149 SX262148:SY262149 ACT262148:ACU262149 AMP262148:AMQ262149 AWL262148:AWM262149 BGH262148:BGI262149 BQD262148:BQE262149 BZZ262148:CAA262149 CJV262148:CJW262149 CTR262148:CTS262149 DDN262148:DDO262149 DNJ262148:DNK262149 DXF262148:DXG262149 EHB262148:EHC262149 EQX262148:EQY262149 FAT262148:FAU262149 FKP262148:FKQ262149 FUL262148:FUM262149 GEH262148:GEI262149 GOD262148:GOE262149 GXZ262148:GYA262149 HHV262148:HHW262149 HRR262148:HRS262149 IBN262148:IBO262149 ILJ262148:ILK262149 IVF262148:IVG262149 JFB262148:JFC262149 JOX262148:JOY262149 JYT262148:JYU262149 KIP262148:KIQ262149 KSL262148:KSM262149 LCH262148:LCI262149 LMD262148:LME262149 LVZ262148:LWA262149 MFV262148:MFW262149 MPR262148:MPS262149 MZN262148:MZO262149 NJJ262148:NJK262149 NTF262148:NTG262149 ODB262148:ODC262149 OMX262148:OMY262149 OWT262148:OWU262149 PGP262148:PGQ262149 PQL262148:PQM262149 QAH262148:QAI262149 QKD262148:QKE262149 QTZ262148:QUA262149 RDV262148:RDW262149 RNR262148:RNS262149 RXN262148:RXO262149 SHJ262148:SHK262149 SRF262148:SRG262149 TBB262148:TBC262149 TKX262148:TKY262149 TUT262148:TUU262149 UEP262148:UEQ262149 UOL262148:UOM262149 UYH262148:UYI262149 VID262148:VIE262149 VRZ262148:VSA262149 WBV262148:WBW262149 WLR262148:WLS262149 WVN262148:WVO262149 JB327684:JC327685 SX327684:SY327685 ACT327684:ACU327685 AMP327684:AMQ327685 AWL327684:AWM327685 BGH327684:BGI327685 BQD327684:BQE327685 BZZ327684:CAA327685 CJV327684:CJW327685 CTR327684:CTS327685 DDN327684:DDO327685 DNJ327684:DNK327685 DXF327684:DXG327685 EHB327684:EHC327685 EQX327684:EQY327685 FAT327684:FAU327685 FKP327684:FKQ327685 FUL327684:FUM327685 GEH327684:GEI327685 GOD327684:GOE327685 GXZ327684:GYA327685 HHV327684:HHW327685 HRR327684:HRS327685 IBN327684:IBO327685 ILJ327684:ILK327685 IVF327684:IVG327685 JFB327684:JFC327685 JOX327684:JOY327685 JYT327684:JYU327685 KIP327684:KIQ327685 KSL327684:KSM327685 LCH327684:LCI327685 LMD327684:LME327685 LVZ327684:LWA327685 MFV327684:MFW327685 MPR327684:MPS327685 MZN327684:MZO327685 NJJ327684:NJK327685 NTF327684:NTG327685 ODB327684:ODC327685 OMX327684:OMY327685 OWT327684:OWU327685 PGP327684:PGQ327685 PQL327684:PQM327685 QAH327684:QAI327685 QKD327684:QKE327685 QTZ327684:QUA327685 RDV327684:RDW327685 RNR327684:RNS327685 RXN327684:RXO327685 SHJ327684:SHK327685 SRF327684:SRG327685 TBB327684:TBC327685 TKX327684:TKY327685 TUT327684:TUU327685 UEP327684:UEQ327685 UOL327684:UOM327685 UYH327684:UYI327685 VID327684:VIE327685 VRZ327684:VSA327685 WBV327684:WBW327685 WLR327684:WLS327685 WVN327684:WVO327685 JB393220:JC393221 SX393220:SY393221 ACT393220:ACU393221 AMP393220:AMQ393221 AWL393220:AWM393221 BGH393220:BGI393221 BQD393220:BQE393221 BZZ393220:CAA393221 CJV393220:CJW393221 CTR393220:CTS393221 DDN393220:DDO393221 DNJ393220:DNK393221 DXF393220:DXG393221 EHB393220:EHC393221 EQX393220:EQY393221 FAT393220:FAU393221 FKP393220:FKQ393221 FUL393220:FUM393221 GEH393220:GEI393221 GOD393220:GOE393221 GXZ393220:GYA393221 HHV393220:HHW393221 HRR393220:HRS393221 IBN393220:IBO393221 ILJ393220:ILK393221 IVF393220:IVG393221 JFB393220:JFC393221 JOX393220:JOY393221 JYT393220:JYU393221 KIP393220:KIQ393221 KSL393220:KSM393221 LCH393220:LCI393221 LMD393220:LME393221 LVZ393220:LWA393221 MFV393220:MFW393221 MPR393220:MPS393221 MZN393220:MZO393221 NJJ393220:NJK393221 NTF393220:NTG393221 ODB393220:ODC393221 OMX393220:OMY393221 OWT393220:OWU393221 PGP393220:PGQ393221 PQL393220:PQM393221 QAH393220:QAI393221 QKD393220:QKE393221 QTZ393220:QUA393221 RDV393220:RDW393221 RNR393220:RNS393221 RXN393220:RXO393221 SHJ393220:SHK393221 SRF393220:SRG393221 TBB393220:TBC393221 TKX393220:TKY393221 TUT393220:TUU393221 UEP393220:UEQ393221 UOL393220:UOM393221 UYH393220:UYI393221 VID393220:VIE393221 VRZ393220:VSA393221 WBV393220:WBW393221 WLR393220:WLS393221 WVN393220:WVO393221 JB458756:JC458757 SX458756:SY458757 ACT458756:ACU458757 AMP458756:AMQ458757 AWL458756:AWM458757 BGH458756:BGI458757 BQD458756:BQE458757 BZZ458756:CAA458757 CJV458756:CJW458757 CTR458756:CTS458757 DDN458756:DDO458757 DNJ458756:DNK458757 DXF458756:DXG458757 EHB458756:EHC458757 EQX458756:EQY458757 FAT458756:FAU458757 FKP458756:FKQ458757 FUL458756:FUM458757 GEH458756:GEI458757 GOD458756:GOE458757 GXZ458756:GYA458757 HHV458756:HHW458757 HRR458756:HRS458757 IBN458756:IBO458757 ILJ458756:ILK458757 IVF458756:IVG458757 JFB458756:JFC458757 JOX458756:JOY458757 JYT458756:JYU458757 KIP458756:KIQ458757 KSL458756:KSM458757 LCH458756:LCI458757 LMD458756:LME458757 LVZ458756:LWA458757 MFV458756:MFW458757 MPR458756:MPS458757 MZN458756:MZO458757 NJJ458756:NJK458757 NTF458756:NTG458757 ODB458756:ODC458757 OMX458756:OMY458757 OWT458756:OWU458757 PGP458756:PGQ458757 PQL458756:PQM458757 QAH458756:QAI458757 QKD458756:QKE458757 QTZ458756:QUA458757 RDV458756:RDW458757 RNR458756:RNS458757 RXN458756:RXO458757 SHJ458756:SHK458757 SRF458756:SRG458757 TBB458756:TBC458757 TKX458756:TKY458757 TUT458756:TUU458757 UEP458756:UEQ458757 UOL458756:UOM458757 UYH458756:UYI458757 VID458756:VIE458757 VRZ458756:VSA458757 WBV458756:WBW458757 WLR458756:WLS458757 WVN458756:WVO458757 JB524292:JC524293 SX524292:SY524293 ACT524292:ACU524293 AMP524292:AMQ524293 AWL524292:AWM524293 BGH524292:BGI524293 BQD524292:BQE524293 BZZ524292:CAA524293 CJV524292:CJW524293 CTR524292:CTS524293 DDN524292:DDO524293 DNJ524292:DNK524293 DXF524292:DXG524293 EHB524292:EHC524293 EQX524292:EQY524293 FAT524292:FAU524293 FKP524292:FKQ524293 FUL524292:FUM524293 GEH524292:GEI524293 GOD524292:GOE524293 GXZ524292:GYA524293 HHV524292:HHW524293 HRR524292:HRS524293 IBN524292:IBO524293 ILJ524292:ILK524293 IVF524292:IVG524293 JFB524292:JFC524293 JOX524292:JOY524293 JYT524292:JYU524293 KIP524292:KIQ524293 KSL524292:KSM524293 LCH524292:LCI524293 LMD524292:LME524293 LVZ524292:LWA524293 MFV524292:MFW524293 MPR524292:MPS524293 MZN524292:MZO524293 NJJ524292:NJK524293 NTF524292:NTG524293 ODB524292:ODC524293 OMX524292:OMY524293 OWT524292:OWU524293 PGP524292:PGQ524293 PQL524292:PQM524293 QAH524292:QAI524293 QKD524292:QKE524293 QTZ524292:QUA524293 RDV524292:RDW524293 RNR524292:RNS524293 RXN524292:RXO524293 SHJ524292:SHK524293 SRF524292:SRG524293 TBB524292:TBC524293 TKX524292:TKY524293 TUT524292:TUU524293 UEP524292:UEQ524293 UOL524292:UOM524293 UYH524292:UYI524293 VID524292:VIE524293 VRZ524292:VSA524293 WBV524292:WBW524293 WLR524292:WLS524293 WVN524292:WVO524293 JB589828:JC589829 SX589828:SY589829 ACT589828:ACU589829 AMP589828:AMQ589829 AWL589828:AWM589829 BGH589828:BGI589829 BQD589828:BQE589829 BZZ589828:CAA589829 CJV589828:CJW589829 CTR589828:CTS589829 DDN589828:DDO589829 DNJ589828:DNK589829 DXF589828:DXG589829 EHB589828:EHC589829 EQX589828:EQY589829 FAT589828:FAU589829 FKP589828:FKQ589829 FUL589828:FUM589829 GEH589828:GEI589829 GOD589828:GOE589829 GXZ589828:GYA589829 HHV589828:HHW589829 HRR589828:HRS589829 IBN589828:IBO589829 ILJ589828:ILK589829 IVF589828:IVG589829 JFB589828:JFC589829 JOX589828:JOY589829 JYT589828:JYU589829 KIP589828:KIQ589829 KSL589828:KSM589829 LCH589828:LCI589829 LMD589828:LME589829 LVZ589828:LWA589829 MFV589828:MFW589829 MPR589828:MPS589829 MZN589828:MZO589829 NJJ589828:NJK589829 NTF589828:NTG589829 ODB589828:ODC589829 OMX589828:OMY589829 OWT589828:OWU589829 PGP589828:PGQ589829 PQL589828:PQM589829 QAH589828:QAI589829 QKD589828:QKE589829 QTZ589828:QUA589829 RDV589828:RDW589829 RNR589828:RNS589829 RXN589828:RXO589829 SHJ589828:SHK589829 SRF589828:SRG589829 TBB589828:TBC589829 TKX589828:TKY589829 TUT589828:TUU589829 UEP589828:UEQ589829 UOL589828:UOM589829 UYH589828:UYI589829 VID589828:VIE589829 VRZ589828:VSA589829 WBV589828:WBW589829 WLR589828:WLS589829 WVN589828:WVO589829 JB655364:JC655365 SX655364:SY655365 ACT655364:ACU655365 AMP655364:AMQ655365 AWL655364:AWM655365 BGH655364:BGI655365 BQD655364:BQE655365 BZZ655364:CAA655365 CJV655364:CJW655365 CTR655364:CTS655365 DDN655364:DDO655365 DNJ655364:DNK655365 DXF655364:DXG655365 EHB655364:EHC655365 EQX655364:EQY655365 FAT655364:FAU655365 FKP655364:FKQ655365 FUL655364:FUM655365 GEH655364:GEI655365 GOD655364:GOE655365 GXZ655364:GYA655365 HHV655364:HHW655365 HRR655364:HRS655365 IBN655364:IBO655365 ILJ655364:ILK655365 IVF655364:IVG655365 JFB655364:JFC655365 JOX655364:JOY655365 JYT655364:JYU655365 KIP655364:KIQ655365 KSL655364:KSM655365 LCH655364:LCI655365 LMD655364:LME655365 LVZ655364:LWA655365 MFV655364:MFW655365 MPR655364:MPS655365 MZN655364:MZO655365 NJJ655364:NJK655365 NTF655364:NTG655365 ODB655364:ODC655365 OMX655364:OMY655365 OWT655364:OWU655365 PGP655364:PGQ655365 PQL655364:PQM655365 QAH655364:QAI655365 QKD655364:QKE655365 QTZ655364:QUA655365 RDV655364:RDW655365 RNR655364:RNS655365 RXN655364:RXO655365 SHJ655364:SHK655365 SRF655364:SRG655365 TBB655364:TBC655365 TKX655364:TKY655365 TUT655364:TUU655365 UEP655364:UEQ655365 UOL655364:UOM655365 UYH655364:UYI655365 VID655364:VIE655365 VRZ655364:VSA655365 WBV655364:WBW655365 WLR655364:WLS655365 WVN655364:WVO655365 JB720900:JC720901 SX720900:SY720901 ACT720900:ACU720901 AMP720900:AMQ720901 AWL720900:AWM720901 BGH720900:BGI720901 BQD720900:BQE720901 BZZ720900:CAA720901 CJV720900:CJW720901 CTR720900:CTS720901 DDN720900:DDO720901 DNJ720900:DNK720901 DXF720900:DXG720901 EHB720900:EHC720901 EQX720900:EQY720901 FAT720900:FAU720901 FKP720900:FKQ720901 FUL720900:FUM720901 GEH720900:GEI720901 GOD720900:GOE720901 GXZ720900:GYA720901 HHV720900:HHW720901 HRR720900:HRS720901 IBN720900:IBO720901 ILJ720900:ILK720901 IVF720900:IVG720901 JFB720900:JFC720901 JOX720900:JOY720901 JYT720900:JYU720901 KIP720900:KIQ720901 KSL720900:KSM720901 LCH720900:LCI720901 LMD720900:LME720901 LVZ720900:LWA720901 MFV720900:MFW720901 MPR720900:MPS720901 MZN720900:MZO720901 NJJ720900:NJK720901 NTF720900:NTG720901 ODB720900:ODC720901 OMX720900:OMY720901 OWT720900:OWU720901 PGP720900:PGQ720901 PQL720900:PQM720901 QAH720900:QAI720901 QKD720900:QKE720901 QTZ720900:QUA720901 RDV720900:RDW720901 RNR720900:RNS720901 RXN720900:RXO720901 SHJ720900:SHK720901 SRF720900:SRG720901 TBB720900:TBC720901 TKX720900:TKY720901 TUT720900:TUU720901 UEP720900:UEQ720901 UOL720900:UOM720901 UYH720900:UYI720901 VID720900:VIE720901 VRZ720900:VSA720901 WBV720900:WBW720901 WLR720900:WLS720901 WVN720900:WVO720901 JB786436:JC786437 SX786436:SY786437 ACT786436:ACU786437 AMP786436:AMQ786437 AWL786436:AWM786437 BGH786436:BGI786437 BQD786436:BQE786437 BZZ786436:CAA786437 CJV786436:CJW786437 CTR786436:CTS786437 DDN786436:DDO786437 DNJ786436:DNK786437 DXF786436:DXG786437 EHB786436:EHC786437 EQX786436:EQY786437 FAT786436:FAU786437 FKP786436:FKQ786437 FUL786436:FUM786437 GEH786436:GEI786437 GOD786436:GOE786437 GXZ786436:GYA786437 HHV786436:HHW786437 HRR786436:HRS786437 IBN786436:IBO786437 ILJ786436:ILK786437 IVF786436:IVG786437 JFB786436:JFC786437 JOX786436:JOY786437 JYT786436:JYU786437 KIP786436:KIQ786437 KSL786436:KSM786437 LCH786436:LCI786437 LMD786436:LME786437 LVZ786436:LWA786437 MFV786436:MFW786437 MPR786436:MPS786437 MZN786436:MZO786437 NJJ786436:NJK786437 NTF786436:NTG786437 ODB786436:ODC786437 OMX786436:OMY786437 OWT786436:OWU786437 PGP786436:PGQ786437 PQL786436:PQM786437 QAH786436:QAI786437 QKD786436:QKE786437 QTZ786436:QUA786437 RDV786436:RDW786437 RNR786436:RNS786437 RXN786436:RXO786437 SHJ786436:SHK786437 SRF786436:SRG786437 TBB786436:TBC786437 TKX786436:TKY786437 TUT786436:TUU786437 UEP786436:UEQ786437 UOL786436:UOM786437 UYH786436:UYI786437 VID786436:VIE786437 VRZ786436:VSA786437 WBV786436:WBW786437 WLR786436:WLS786437 WVN786436:WVO786437 JB851972:JC851973 SX851972:SY851973 ACT851972:ACU851973 AMP851972:AMQ851973 AWL851972:AWM851973 BGH851972:BGI851973 BQD851972:BQE851973 BZZ851972:CAA851973 CJV851972:CJW851973 CTR851972:CTS851973 DDN851972:DDO851973 DNJ851972:DNK851973 DXF851972:DXG851973 EHB851972:EHC851973 EQX851972:EQY851973 FAT851972:FAU851973 FKP851972:FKQ851973 FUL851972:FUM851973 GEH851972:GEI851973 GOD851972:GOE851973 GXZ851972:GYA851973 HHV851972:HHW851973 HRR851972:HRS851973 IBN851972:IBO851973 ILJ851972:ILK851973 IVF851972:IVG851973 JFB851972:JFC851973 JOX851972:JOY851973 JYT851972:JYU851973 KIP851972:KIQ851973 KSL851972:KSM851973 LCH851972:LCI851973 LMD851972:LME851973 LVZ851972:LWA851973 MFV851972:MFW851973 MPR851972:MPS851973 MZN851972:MZO851973 NJJ851972:NJK851973 NTF851972:NTG851973 ODB851972:ODC851973 OMX851972:OMY851973 OWT851972:OWU851973 PGP851972:PGQ851973 PQL851972:PQM851973 QAH851972:QAI851973 QKD851972:QKE851973 QTZ851972:QUA851973 RDV851972:RDW851973 RNR851972:RNS851973 RXN851972:RXO851973 SHJ851972:SHK851973 SRF851972:SRG851973 TBB851972:TBC851973 TKX851972:TKY851973 TUT851972:TUU851973 UEP851972:UEQ851973 UOL851972:UOM851973 UYH851972:UYI851973 VID851972:VIE851973 VRZ851972:VSA851973 WBV851972:WBW851973 WLR851972:WLS851973 WVN851972:WVO851973 JB917508:JC917509 SX917508:SY917509 ACT917508:ACU917509 AMP917508:AMQ917509 AWL917508:AWM917509 BGH917508:BGI917509 BQD917508:BQE917509 BZZ917508:CAA917509 CJV917508:CJW917509 CTR917508:CTS917509 DDN917508:DDO917509 DNJ917508:DNK917509 DXF917508:DXG917509 EHB917508:EHC917509 EQX917508:EQY917509 FAT917508:FAU917509 FKP917508:FKQ917509 FUL917508:FUM917509 GEH917508:GEI917509 GOD917508:GOE917509 GXZ917508:GYA917509 HHV917508:HHW917509 HRR917508:HRS917509 IBN917508:IBO917509 ILJ917508:ILK917509 IVF917508:IVG917509 JFB917508:JFC917509 JOX917508:JOY917509 JYT917508:JYU917509 KIP917508:KIQ917509 KSL917508:KSM917509 LCH917508:LCI917509 LMD917508:LME917509 LVZ917508:LWA917509 MFV917508:MFW917509 MPR917508:MPS917509 MZN917508:MZO917509 NJJ917508:NJK917509 NTF917508:NTG917509 ODB917508:ODC917509 OMX917508:OMY917509 OWT917508:OWU917509 PGP917508:PGQ917509 PQL917508:PQM917509 QAH917508:QAI917509 QKD917508:QKE917509 QTZ917508:QUA917509 RDV917508:RDW917509 RNR917508:RNS917509 RXN917508:RXO917509 SHJ917508:SHK917509 SRF917508:SRG917509 TBB917508:TBC917509 TKX917508:TKY917509 TUT917508:TUU917509 UEP917508:UEQ917509 UOL917508:UOM917509 UYH917508:UYI917509 VID917508:VIE917509 VRZ917508:VSA917509 WBV917508:WBW917509 WLR917508:WLS917509 WVN917508:WVO917509 JB983044:JC983045 SX983044:SY983045 ACT983044:ACU983045 AMP983044:AMQ983045 AWL983044:AWM983045 BGH983044:BGI983045 BQD983044:BQE983045 BZZ983044:CAA983045 CJV983044:CJW983045 CTR983044:CTS983045 DDN983044:DDO983045 DNJ983044:DNK983045 DXF983044:DXG983045 EHB983044:EHC983045 EQX983044:EQY983045 FAT983044:FAU983045 FKP983044:FKQ983045 FUL983044:FUM983045 GEH983044:GEI983045 GOD983044:GOE983045 GXZ983044:GYA983045 HHV983044:HHW983045 HRR983044:HRS983045 IBN983044:IBO983045 ILJ983044:ILK983045 IVF983044:IVG983045 JFB983044:JFC983045 JOX983044:JOY983045 JYT983044:JYU983045 KIP983044:KIQ983045 KSL983044:KSM983045 LCH983044:LCI983045 LMD983044:LME983045 LVZ983044:LWA983045 MFV983044:MFW983045 MPR983044:MPS983045 MZN983044:MZO983045 NJJ983044:NJK983045 NTF983044:NTG983045 ODB983044:ODC983045 OMX983044:OMY983045 OWT983044:OWU983045 PGP983044:PGQ983045 PQL983044:PQM983045 QAH983044:QAI983045 QKD983044:QKE983045 QTZ983044:QUA983045 RDV983044:RDW983045 RNR983044:RNS983045 RXN983044:RXO983045 SHJ983044:SHK983045 SRF983044:SRG983045 TBB983044:TBC983045 TKX983044:TKY983045 TUT983044:TUU983045 UEP983044:UEQ983045 UOL983044:UOM983045 UYH983044:UYI983045 VID983044:VIE983045 VRZ983044:VSA983045 WBV983044:WBW983045 WLR983044:WLS983045 WVN983044:WVO983045 JE65540:JF65541 TA65540:TB65541 ACW65540:ACX65541 AMS65540:AMT65541 AWO65540:AWP65541 BGK65540:BGL65541 BQG65540:BQH65541 CAC65540:CAD65541 CJY65540:CJZ65541 CTU65540:CTV65541 DDQ65540:DDR65541 DNM65540:DNN65541 DXI65540:DXJ65541 EHE65540:EHF65541 ERA65540:ERB65541 FAW65540:FAX65541 FKS65540:FKT65541 FUO65540:FUP65541 GEK65540:GEL65541 GOG65540:GOH65541 GYC65540:GYD65541 HHY65540:HHZ65541 HRU65540:HRV65541 IBQ65540:IBR65541 ILM65540:ILN65541 IVI65540:IVJ65541 JFE65540:JFF65541 JPA65540:JPB65541 JYW65540:JYX65541 KIS65540:KIT65541 KSO65540:KSP65541 LCK65540:LCL65541 LMG65540:LMH65541 LWC65540:LWD65541 MFY65540:MFZ65541 MPU65540:MPV65541 MZQ65540:MZR65541 NJM65540:NJN65541 NTI65540:NTJ65541 ODE65540:ODF65541 ONA65540:ONB65541 OWW65540:OWX65541 PGS65540:PGT65541 PQO65540:PQP65541 QAK65540:QAL65541 QKG65540:QKH65541 QUC65540:QUD65541 RDY65540:RDZ65541 RNU65540:RNV65541 RXQ65540:RXR65541 SHM65540:SHN65541 SRI65540:SRJ65541 TBE65540:TBF65541 TLA65540:TLB65541 TUW65540:TUX65541 UES65540:UET65541 UOO65540:UOP65541 UYK65540:UYL65541 VIG65540:VIH65541 VSC65540:VSD65541 WBY65540:WBZ65541 WLU65540:WLV65541 WVQ65540:WVR65541 JE131076:JF131077 TA131076:TB131077 ACW131076:ACX131077 AMS131076:AMT131077 AWO131076:AWP131077 BGK131076:BGL131077 BQG131076:BQH131077 CAC131076:CAD131077 CJY131076:CJZ131077 CTU131076:CTV131077 DDQ131076:DDR131077 DNM131076:DNN131077 DXI131076:DXJ131077 EHE131076:EHF131077 ERA131076:ERB131077 FAW131076:FAX131077 FKS131076:FKT131077 FUO131076:FUP131077 GEK131076:GEL131077 GOG131076:GOH131077 GYC131076:GYD131077 HHY131076:HHZ131077 HRU131076:HRV131077 IBQ131076:IBR131077 ILM131076:ILN131077 IVI131076:IVJ131077 JFE131076:JFF131077 JPA131076:JPB131077 JYW131076:JYX131077 KIS131076:KIT131077 KSO131076:KSP131077 LCK131076:LCL131077 LMG131076:LMH131077 LWC131076:LWD131077 MFY131076:MFZ131077 MPU131076:MPV131077 MZQ131076:MZR131077 NJM131076:NJN131077 NTI131076:NTJ131077 ODE131076:ODF131077 ONA131076:ONB131077 OWW131076:OWX131077 PGS131076:PGT131077 PQO131076:PQP131077 QAK131076:QAL131077 QKG131076:QKH131077 QUC131076:QUD131077 RDY131076:RDZ131077 RNU131076:RNV131077 RXQ131076:RXR131077 SHM131076:SHN131077 SRI131076:SRJ131077 TBE131076:TBF131077 TLA131076:TLB131077 TUW131076:TUX131077 UES131076:UET131077 UOO131076:UOP131077 UYK131076:UYL131077 VIG131076:VIH131077 VSC131076:VSD131077 WBY131076:WBZ131077 WLU131076:WLV131077 WVQ131076:WVR131077 JE196612:JF196613 TA196612:TB196613 ACW196612:ACX196613 AMS196612:AMT196613 AWO196612:AWP196613 BGK196612:BGL196613 BQG196612:BQH196613 CAC196612:CAD196613 CJY196612:CJZ196613 CTU196612:CTV196613 DDQ196612:DDR196613 DNM196612:DNN196613 DXI196612:DXJ196613 EHE196612:EHF196613 ERA196612:ERB196613 FAW196612:FAX196613 FKS196612:FKT196613 FUO196612:FUP196613 GEK196612:GEL196613 GOG196612:GOH196613 GYC196612:GYD196613 HHY196612:HHZ196613 HRU196612:HRV196613 IBQ196612:IBR196613 ILM196612:ILN196613 IVI196612:IVJ196613 JFE196612:JFF196613 JPA196612:JPB196613 JYW196612:JYX196613 KIS196612:KIT196613 KSO196612:KSP196613 LCK196612:LCL196613 LMG196612:LMH196613 LWC196612:LWD196613 MFY196612:MFZ196613 MPU196612:MPV196613 MZQ196612:MZR196613 NJM196612:NJN196613 NTI196612:NTJ196613 ODE196612:ODF196613 ONA196612:ONB196613 OWW196612:OWX196613 PGS196612:PGT196613 PQO196612:PQP196613 QAK196612:QAL196613 QKG196612:QKH196613 QUC196612:QUD196613 RDY196612:RDZ196613 RNU196612:RNV196613 RXQ196612:RXR196613 SHM196612:SHN196613 SRI196612:SRJ196613 TBE196612:TBF196613 TLA196612:TLB196613 TUW196612:TUX196613 UES196612:UET196613 UOO196612:UOP196613 UYK196612:UYL196613 VIG196612:VIH196613 VSC196612:VSD196613 WBY196612:WBZ196613 WLU196612:WLV196613 WVQ196612:WVR196613 JE262148:JF262149 TA262148:TB262149 ACW262148:ACX262149 AMS262148:AMT262149 AWO262148:AWP262149 BGK262148:BGL262149 BQG262148:BQH262149 CAC262148:CAD262149 CJY262148:CJZ262149 CTU262148:CTV262149 DDQ262148:DDR262149 DNM262148:DNN262149 DXI262148:DXJ262149 EHE262148:EHF262149 ERA262148:ERB262149 FAW262148:FAX262149 FKS262148:FKT262149 FUO262148:FUP262149 GEK262148:GEL262149 GOG262148:GOH262149 GYC262148:GYD262149 HHY262148:HHZ262149 HRU262148:HRV262149 IBQ262148:IBR262149 ILM262148:ILN262149 IVI262148:IVJ262149 JFE262148:JFF262149 JPA262148:JPB262149 JYW262148:JYX262149 KIS262148:KIT262149 KSO262148:KSP262149 LCK262148:LCL262149 LMG262148:LMH262149 LWC262148:LWD262149 MFY262148:MFZ262149 MPU262148:MPV262149 MZQ262148:MZR262149 NJM262148:NJN262149 NTI262148:NTJ262149 ODE262148:ODF262149 ONA262148:ONB262149 OWW262148:OWX262149 PGS262148:PGT262149 PQO262148:PQP262149 QAK262148:QAL262149 QKG262148:QKH262149 QUC262148:QUD262149 RDY262148:RDZ262149 RNU262148:RNV262149 RXQ262148:RXR262149 SHM262148:SHN262149 SRI262148:SRJ262149 TBE262148:TBF262149 TLA262148:TLB262149 TUW262148:TUX262149 UES262148:UET262149 UOO262148:UOP262149 UYK262148:UYL262149 VIG262148:VIH262149 VSC262148:VSD262149 WBY262148:WBZ262149 WLU262148:WLV262149 WVQ262148:WVR262149 JE327684:JF327685 TA327684:TB327685 ACW327684:ACX327685 AMS327684:AMT327685 AWO327684:AWP327685 BGK327684:BGL327685 BQG327684:BQH327685 CAC327684:CAD327685 CJY327684:CJZ327685 CTU327684:CTV327685 DDQ327684:DDR327685 DNM327684:DNN327685 DXI327684:DXJ327685 EHE327684:EHF327685 ERA327684:ERB327685 FAW327684:FAX327685 FKS327684:FKT327685 FUO327684:FUP327685 GEK327684:GEL327685 GOG327684:GOH327685 GYC327684:GYD327685 HHY327684:HHZ327685 HRU327684:HRV327685 IBQ327684:IBR327685 ILM327684:ILN327685 IVI327684:IVJ327685 JFE327684:JFF327685 JPA327684:JPB327685 JYW327684:JYX327685 KIS327684:KIT327685 KSO327684:KSP327685 LCK327684:LCL327685 LMG327684:LMH327685 LWC327684:LWD327685 MFY327684:MFZ327685 MPU327684:MPV327685 MZQ327684:MZR327685 NJM327684:NJN327685 NTI327684:NTJ327685 ODE327684:ODF327685 ONA327684:ONB327685 OWW327684:OWX327685 PGS327684:PGT327685 PQO327684:PQP327685 QAK327684:QAL327685 QKG327684:QKH327685 QUC327684:QUD327685 RDY327684:RDZ327685 RNU327684:RNV327685 RXQ327684:RXR327685 SHM327684:SHN327685 SRI327684:SRJ327685 TBE327684:TBF327685 TLA327684:TLB327685 TUW327684:TUX327685 UES327684:UET327685 UOO327684:UOP327685 UYK327684:UYL327685 VIG327684:VIH327685 VSC327684:VSD327685 WBY327684:WBZ327685 WLU327684:WLV327685 WVQ327684:WVR327685 JE393220:JF393221 TA393220:TB393221 ACW393220:ACX393221 AMS393220:AMT393221 AWO393220:AWP393221 BGK393220:BGL393221 BQG393220:BQH393221 CAC393220:CAD393221 CJY393220:CJZ393221 CTU393220:CTV393221 DDQ393220:DDR393221 DNM393220:DNN393221 DXI393220:DXJ393221 EHE393220:EHF393221 ERA393220:ERB393221 FAW393220:FAX393221 FKS393220:FKT393221 FUO393220:FUP393221 GEK393220:GEL393221 GOG393220:GOH393221 GYC393220:GYD393221 HHY393220:HHZ393221 HRU393220:HRV393221 IBQ393220:IBR393221 ILM393220:ILN393221 IVI393220:IVJ393221 JFE393220:JFF393221 JPA393220:JPB393221 JYW393220:JYX393221 KIS393220:KIT393221 KSO393220:KSP393221 LCK393220:LCL393221 LMG393220:LMH393221 LWC393220:LWD393221 MFY393220:MFZ393221 MPU393220:MPV393221 MZQ393220:MZR393221 NJM393220:NJN393221 NTI393220:NTJ393221 ODE393220:ODF393221 ONA393220:ONB393221 OWW393220:OWX393221 PGS393220:PGT393221 PQO393220:PQP393221 QAK393220:QAL393221 QKG393220:QKH393221 QUC393220:QUD393221 RDY393220:RDZ393221 RNU393220:RNV393221 RXQ393220:RXR393221 SHM393220:SHN393221 SRI393220:SRJ393221 TBE393220:TBF393221 TLA393220:TLB393221 TUW393220:TUX393221 UES393220:UET393221 UOO393220:UOP393221 UYK393220:UYL393221 VIG393220:VIH393221 VSC393220:VSD393221 WBY393220:WBZ393221 WLU393220:WLV393221 WVQ393220:WVR393221 JE458756:JF458757 TA458756:TB458757 ACW458756:ACX458757 AMS458756:AMT458757 AWO458756:AWP458757 BGK458756:BGL458757 BQG458756:BQH458757 CAC458756:CAD458757 CJY458756:CJZ458757 CTU458756:CTV458757 DDQ458756:DDR458757 DNM458756:DNN458757 DXI458756:DXJ458757 EHE458756:EHF458757 ERA458756:ERB458757 FAW458756:FAX458757 FKS458756:FKT458757 FUO458756:FUP458757 GEK458756:GEL458757 GOG458756:GOH458757 GYC458756:GYD458757 HHY458756:HHZ458757 HRU458756:HRV458757 IBQ458756:IBR458757 ILM458756:ILN458757 IVI458756:IVJ458757 JFE458756:JFF458757 JPA458756:JPB458757 JYW458756:JYX458757 KIS458756:KIT458757 KSO458756:KSP458757 LCK458756:LCL458757 LMG458756:LMH458757 LWC458756:LWD458757 MFY458756:MFZ458757 MPU458756:MPV458757 MZQ458756:MZR458757 NJM458756:NJN458757 NTI458756:NTJ458757 ODE458756:ODF458757 ONA458756:ONB458757 OWW458756:OWX458757 PGS458756:PGT458757 PQO458756:PQP458757 QAK458756:QAL458757 QKG458756:QKH458757 QUC458756:QUD458757 RDY458756:RDZ458757 RNU458756:RNV458757 RXQ458756:RXR458757 SHM458756:SHN458757 SRI458756:SRJ458757 TBE458756:TBF458757 TLA458756:TLB458757 TUW458756:TUX458757 UES458756:UET458757 UOO458756:UOP458757 UYK458756:UYL458757 VIG458756:VIH458757 VSC458756:VSD458757 WBY458756:WBZ458757 WLU458756:WLV458757 WVQ458756:WVR458757 JE524292:JF524293 TA524292:TB524293 ACW524292:ACX524293 AMS524292:AMT524293 AWO524292:AWP524293 BGK524292:BGL524293 BQG524292:BQH524293 CAC524292:CAD524293 CJY524292:CJZ524293 CTU524292:CTV524293 DDQ524292:DDR524293 DNM524292:DNN524293 DXI524292:DXJ524293 EHE524292:EHF524293 ERA524292:ERB524293 FAW524292:FAX524293 FKS524292:FKT524293 FUO524292:FUP524293 GEK524292:GEL524293 GOG524292:GOH524293 GYC524292:GYD524293 HHY524292:HHZ524293 HRU524292:HRV524293 IBQ524292:IBR524293 ILM524292:ILN524293 IVI524292:IVJ524293 JFE524292:JFF524293 JPA524292:JPB524293 JYW524292:JYX524293 KIS524292:KIT524293 KSO524292:KSP524293 LCK524292:LCL524293 LMG524292:LMH524293 LWC524292:LWD524293 MFY524292:MFZ524293 MPU524292:MPV524293 MZQ524292:MZR524293 NJM524292:NJN524293 NTI524292:NTJ524293 ODE524292:ODF524293 ONA524292:ONB524293 OWW524292:OWX524293 PGS524292:PGT524293 PQO524292:PQP524293 QAK524292:QAL524293 QKG524292:QKH524293 QUC524292:QUD524293 RDY524292:RDZ524293 RNU524292:RNV524293 RXQ524292:RXR524293 SHM524292:SHN524293 SRI524292:SRJ524293 TBE524292:TBF524293 TLA524292:TLB524293 TUW524292:TUX524293 UES524292:UET524293 UOO524292:UOP524293 UYK524292:UYL524293 VIG524292:VIH524293 VSC524292:VSD524293 WBY524292:WBZ524293 WLU524292:WLV524293 WVQ524292:WVR524293 JE589828:JF589829 TA589828:TB589829 ACW589828:ACX589829 AMS589828:AMT589829 AWO589828:AWP589829 BGK589828:BGL589829 BQG589828:BQH589829 CAC589828:CAD589829 CJY589828:CJZ589829 CTU589828:CTV589829 DDQ589828:DDR589829 DNM589828:DNN589829 DXI589828:DXJ589829 EHE589828:EHF589829 ERA589828:ERB589829 FAW589828:FAX589829 FKS589828:FKT589829 FUO589828:FUP589829 GEK589828:GEL589829 GOG589828:GOH589829 GYC589828:GYD589829 HHY589828:HHZ589829 HRU589828:HRV589829 IBQ589828:IBR589829 ILM589828:ILN589829 IVI589828:IVJ589829 JFE589828:JFF589829 JPA589828:JPB589829 JYW589828:JYX589829 KIS589828:KIT589829 KSO589828:KSP589829 LCK589828:LCL589829 LMG589828:LMH589829 LWC589828:LWD589829 MFY589828:MFZ589829 MPU589828:MPV589829 MZQ589828:MZR589829 NJM589828:NJN589829 NTI589828:NTJ589829 ODE589828:ODF589829 ONA589828:ONB589829 OWW589828:OWX589829 PGS589828:PGT589829 PQO589828:PQP589829 QAK589828:QAL589829 QKG589828:QKH589829 QUC589828:QUD589829 RDY589828:RDZ589829 RNU589828:RNV589829 RXQ589828:RXR589829 SHM589828:SHN589829 SRI589828:SRJ589829 TBE589828:TBF589829 TLA589828:TLB589829 TUW589828:TUX589829 UES589828:UET589829 UOO589828:UOP589829 UYK589828:UYL589829 VIG589828:VIH589829 VSC589828:VSD589829 WBY589828:WBZ589829 WLU589828:WLV589829 WVQ589828:WVR589829 JE655364:JF655365 TA655364:TB655365 ACW655364:ACX655365 AMS655364:AMT655365 AWO655364:AWP655365 BGK655364:BGL655365 BQG655364:BQH655365 CAC655364:CAD655365 CJY655364:CJZ655365 CTU655364:CTV655365 DDQ655364:DDR655365 DNM655364:DNN655365 DXI655364:DXJ655365 EHE655364:EHF655365 ERA655364:ERB655365 FAW655364:FAX655365 FKS655364:FKT655365 FUO655364:FUP655365 GEK655364:GEL655365 GOG655364:GOH655365 GYC655364:GYD655365 HHY655364:HHZ655365 HRU655364:HRV655365 IBQ655364:IBR655365 ILM655364:ILN655365 IVI655364:IVJ655365 JFE655364:JFF655365 JPA655364:JPB655365 JYW655364:JYX655365 KIS655364:KIT655365 KSO655364:KSP655365 LCK655364:LCL655365 LMG655364:LMH655365 LWC655364:LWD655365 MFY655364:MFZ655365 MPU655364:MPV655365 MZQ655364:MZR655365 NJM655364:NJN655365 NTI655364:NTJ655365 ODE655364:ODF655365 ONA655364:ONB655365 OWW655364:OWX655365 PGS655364:PGT655365 PQO655364:PQP655365 QAK655364:QAL655365 QKG655364:QKH655365 QUC655364:QUD655365 RDY655364:RDZ655365 RNU655364:RNV655365 RXQ655364:RXR655365 SHM655364:SHN655365 SRI655364:SRJ655365 TBE655364:TBF655365 TLA655364:TLB655365 TUW655364:TUX655365 UES655364:UET655365 UOO655364:UOP655365 UYK655364:UYL655365 VIG655364:VIH655365 VSC655364:VSD655365 WBY655364:WBZ655365 WLU655364:WLV655365 WVQ655364:WVR655365 JE720900:JF720901 TA720900:TB720901 ACW720900:ACX720901 AMS720900:AMT720901 AWO720900:AWP720901 BGK720900:BGL720901 BQG720900:BQH720901 CAC720900:CAD720901 CJY720900:CJZ720901 CTU720900:CTV720901 DDQ720900:DDR720901 DNM720900:DNN720901 DXI720900:DXJ720901 EHE720900:EHF720901 ERA720900:ERB720901 FAW720900:FAX720901 FKS720900:FKT720901 FUO720900:FUP720901 GEK720900:GEL720901 GOG720900:GOH720901 GYC720900:GYD720901 HHY720900:HHZ720901 HRU720900:HRV720901 IBQ720900:IBR720901 ILM720900:ILN720901 IVI720900:IVJ720901 JFE720900:JFF720901 JPA720900:JPB720901 JYW720900:JYX720901 KIS720900:KIT720901 KSO720900:KSP720901 LCK720900:LCL720901 LMG720900:LMH720901 LWC720900:LWD720901 MFY720900:MFZ720901 MPU720900:MPV720901 MZQ720900:MZR720901 NJM720900:NJN720901 NTI720900:NTJ720901 ODE720900:ODF720901 ONA720900:ONB720901 OWW720900:OWX720901 PGS720900:PGT720901 PQO720900:PQP720901 QAK720900:QAL720901 QKG720900:QKH720901 QUC720900:QUD720901 RDY720900:RDZ720901 RNU720900:RNV720901 RXQ720900:RXR720901 SHM720900:SHN720901 SRI720900:SRJ720901 TBE720900:TBF720901 TLA720900:TLB720901 TUW720900:TUX720901 UES720900:UET720901 UOO720900:UOP720901 UYK720900:UYL720901 VIG720900:VIH720901 VSC720900:VSD720901 WBY720900:WBZ720901 WLU720900:WLV720901 WVQ720900:WVR720901 JE786436:JF786437 TA786436:TB786437 ACW786436:ACX786437 AMS786436:AMT786437 AWO786436:AWP786437 BGK786436:BGL786437 BQG786436:BQH786437 CAC786436:CAD786437 CJY786436:CJZ786437 CTU786436:CTV786437 DDQ786436:DDR786437 DNM786436:DNN786437 DXI786436:DXJ786437 EHE786436:EHF786437 ERA786436:ERB786437 FAW786436:FAX786437 FKS786436:FKT786437 FUO786436:FUP786437 GEK786436:GEL786437 GOG786436:GOH786437 GYC786436:GYD786437 HHY786436:HHZ786437 HRU786436:HRV786437 IBQ786436:IBR786437 ILM786436:ILN786437 IVI786436:IVJ786437 JFE786436:JFF786437 JPA786436:JPB786437 JYW786436:JYX786437 KIS786436:KIT786437 KSO786436:KSP786437 LCK786436:LCL786437 LMG786436:LMH786437 LWC786436:LWD786437 MFY786436:MFZ786437 MPU786436:MPV786437 MZQ786436:MZR786437 NJM786436:NJN786437 NTI786436:NTJ786437 ODE786436:ODF786437 ONA786436:ONB786437 OWW786436:OWX786437 PGS786436:PGT786437 PQO786436:PQP786437 QAK786436:QAL786437 QKG786436:QKH786437 QUC786436:QUD786437 RDY786436:RDZ786437 RNU786436:RNV786437 RXQ786436:RXR786437 SHM786436:SHN786437 SRI786436:SRJ786437 TBE786436:TBF786437 TLA786436:TLB786437 TUW786436:TUX786437 UES786436:UET786437 UOO786436:UOP786437 UYK786436:UYL786437 VIG786436:VIH786437 VSC786436:VSD786437 WBY786436:WBZ786437 WLU786436:WLV786437 WVQ786436:WVR786437 JE851972:JF851973 TA851972:TB851973 ACW851972:ACX851973 AMS851972:AMT851973 AWO851972:AWP851973 BGK851972:BGL851973 BQG851972:BQH851973 CAC851972:CAD851973 CJY851972:CJZ851973 CTU851972:CTV851973 DDQ851972:DDR851973 DNM851972:DNN851973 DXI851972:DXJ851973 EHE851972:EHF851973 ERA851972:ERB851973 FAW851972:FAX851973 FKS851972:FKT851973 FUO851972:FUP851973 GEK851972:GEL851973 GOG851972:GOH851973 GYC851972:GYD851973 HHY851972:HHZ851973 HRU851972:HRV851973 IBQ851972:IBR851973 ILM851972:ILN851973 IVI851972:IVJ851973 JFE851972:JFF851973 JPA851972:JPB851973 JYW851972:JYX851973 KIS851972:KIT851973 KSO851972:KSP851973 LCK851972:LCL851973 LMG851972:LMH851973 LWC851972:LWD851973 MFY851972:MFZ851973 MPU851972:MPV851973 MZQ851972:MZR851973 NJM851972:NJN851973 NTI851972:NTJ851973 ODE851972:ODF851973 ONA851972:ONB851973 OWW851972:OWX851973 PGS851972:PGT851973 PQO851972:PQP851973 QAK851972:QAL851973 QKG851972:QKH851973 QUC851972:QUD851973 RDY851972:RDZ851973 RNU851972:RNV851973 RXQ851972:RXR851973 SHM851972:SHN851973 SRI851972:SRJ851973 TBE851972:TBF851973 TLA851972:TLB851973 TUW851972:TUX851973 UES851972:UET851973 UOO851972:UOP851973 UYK851972:UYL851973 VIG851972:VIH851973 VSC851972:VSD851973 WBY851972:WBZ851973 WLU851972:WLV851973 WVQ851972:WVR851973 JE917508:JF917509 TA917508:TB917509 ACW917508:ACX917509 AMS917508:AMT917509 AWO917508:AWP917509 BGK917508:BGL917509 BQG917508:BQH917509 CAC917508:CAD917509 CJY917508:CJZ917509 CTU917508:CTV917509 DDQ917508:DDR917509 DNM917508:DNN917509 DXI917508:DXJ917509 EHE917508:EHF917509 ERA917508:ERB917509 FAW917508:FAX917509 FKS917508:FKT917509 FUO917508:FUP917509 GEK917508:GEL917509 GOG917508:GOH917509 GYC917508:GYD917509 HHY917508:HHZ917509 HRU917508:HRV917509 IBQ917508:IBR917509 ILM917508:ILN917509 IVI917508:IVJ917509 JFE917508:JFF917509 JPA917508:JPB917509 JYW917508:JYX917509 KIS917508:KIT917509 KSO917508:KSP917509 LCK917508:LCL917509 LMG917508:LMH917509 LWC917508:LWD917509 MFY917508:MFZ917509 MPU917508:MPV917509 MZQ917508:MZR917509 NJM917508:NJN917509 NTI917508:NTJ917509 ODE917508:ODF917509 ONA917508:ONB917509 OWW917508:OWX917509 PGS917508:PGT917509 PQO917508:PQP917509 QAK917508:QAL917509 QKG917508:QKH917509 QUC917508:QUD917509 RDY917508:RDZ917509 RNU917508:RNV917509 RXQ917508:RXR917509 SHM917508:SHN917509 SRI917508:SRJ917509 TBE917508:TBF917509 TLA917508:TLB917509 TUW917508:TUX917509 UES917508:UET917509 UOO917508:UOP917509 UYK917508:UYL917509 VIG917508:VIH917509 VSC917508:VSD917509 WBY917508:WBZ917509 WLU917508:WLV917509 WVQ917508:WVR917509 JE983044:JF983045 TA983044:TB983045 ACW983044:ACX983045 AMS983044:AMT983045 AWO983044:AWP983045 BGK983044:BGL983045 BQG983044:BQH983045 CAC983044:CAD983045 CJY983044:CJZ983045 CTU983044:CTV983045 DDQ983044:DDR983045 DNM983044:DNN983045 DXI983044:DXJ983045 EHE983044:EHF983045 ERA983044:ERB983045 FAW983044:FAX983045 FKS983044:FKT983045 FUO983044:FUP983045 GEK983044:GEL983045 GOG983044:GOH983045 GYC983044:GYD983045 HHY983044:HHZ983045 HRU983044:HRV983045 IBQ983044:IBR983045 ILM983044:ILN983045 IVI983044:IVJ983045 JFE983044:JFF983045 JPA983044:JPB983045 JYW983044:JYX983045 KIS983044:KIT983045 KSO983044:KSP983045 LCK983044:LCL983045 LMG983044:LMH983045 LWC983044:LWD983045 MFY983044:MFZ983045 MPU983044:MPV983045 MZQ983044:MZR983045 NJM983044:NJN983045 NTI983044:NTJ983045 ODE983044:ODF983045 ONA983044:ONB983045 OWW983044:OWX983045 PGS983044:PGT983045 PQO983044:PQP983045 QAK983044:QAL983045 QKG983044:QKH983045 QUC983044:QUD983045 RDY983044:RDZ983045 RNU983044:RNV983045 RXQ983044:RXR983045 SHM983044:SHN983045 SRI983044:SRJ983045 TBE983044:TBF983045 TLA983044:TLB983045 TUW983044:TUX983045 UES983044:UET983045 UOO983044:UOP983045 UYK983044:UYL983045 VIG983044:VIH983045 VSC983044:VSD983045 J65510:K65511 J131046:K131047 J196582:K196583 J262118:K262119 J327654:K327655 J393190:K393191 J458726:K458727 J524262:K524263 J589798:K589799 J655334:K655335 J720870:K720871 J786406:K786407 J851942:K851943 J917478:K917479 J983014:K983015 G65504:H65505 G131040:H131041 G196576:H196577 G262112:H262113 G327648:H327649 G393184:H393185 G458720:H458721 G524256:H524257 G589792:H589793 G655328:H655329 G720864:H720865 G786400:H786401 G851936:H851937 G917472:H917473 G983008:H983009 J65504:K65505 J131040:K131041 J196576:K196577 J262112:K262113 J327648:K327649 J393184:K393185 J458720:K458721 J524256:K524257 J589792:K589793 J655328:K655329 J720864:K720865 J786400:K786401 J851936:K851937 J917472:K917473 J983008:K983009 G65510:H65511 G131046:H131047 G196582:H196583 G262118:H262119 G327654:H327655 G393190:H393191 G458726:H458727 G524262:H524263 G589798:H589799 G655334:H655335 G720870:H720871 G786406:H786407 G851942:H851943 G917478:H917479 G983014:H983015 M196582:N196583 M262118:N262119 M327654:N327655 M393190:N393191 M458726:N458727 M524262:N524263 M589798:N589799 M655334:N655335 M720870:N720871 M786406:N786407 M851942:N851943 M917478:N917479 M983014:N983015 M65504:N65505 M131040:N131041 M196576:N196577 M262112:N262113 M327648:N327649 M393184:N393185 M458720:N458721 M524256:N524257 M589792:N589793 M655328:N655329 M720864:N720865 M786400:N786401 M851936:N851937 M917472:N917473 M983008:N983009 M65510:N65511 S131046:T131047 S196582:T196583 S262118:T262119 S327654:T327655 S393190:T393191 S458726:T458727 S524262:T524263 S589798:T589799 S655334:T655335 S720870:T720871 S786406:T786407 S851942:T851943 S917478:T917479 S983014:T983015 S65504:T65505 S131040:T131041 S196576:T196577 S262112:T262113 S327648:T327649 S393184:T393185 S458720:T458721 S524256:T524257 S589792:T589793 S655328:T655329 S720864:T720865 S786400:T786401 S851936:T851937 S917472:T917473 S983008:T983009 S65510:T65511 M131046:N131047 P196582:Q196583 P262118:Q262119 P327654:Q327655 P393190:Q393191 P458726:Q458727 P524262:Q524263 P589798:Q589799 P655334:Q655335 P720870:Q720871 P786406:Q786407 P851942:Q851943 P917478:Q917479 P983014:Q983015 P65504:Q65505 P131040:Q131041 P196576:Q196577 P262112:Q262113 P327648:Q327649 P393184:Q393185 P458720:Q458721 P524256:Q524257 P589792:Q589793 P655328:Q655329 P720864:Q720865 P786400:Q786401 P851936:Q851937 P917472:Q917473 P983008:Q983009 P65510:Q65511 P131046:Q131047" xr:uid="{00000000-0002-0000-1000-000000000000}"/>
    <dataValidation allowBlank="1" showErrorMessage="1" sqref="B1:L1" xr:uid="{00000000-0002-0000-1000-000001000000}"/>
    <dataValidation allowBlank="1" showErrorMessage="1" prompt="Sólo para Instituciones PRIVADAS." sqref="F7:T10" xr:uid="{00000000-0002-0000-1000-000002000000}"/>
  </dataValidations>
  <printOptions horizontalCentered="1"/>
  <pageMargins left="0.39370078740157483" right="0.39370078740157483" top="0.59055118110236227" bottom="0.43307086614173229" header="0.31496062992125984" footer="0.19685039370078741"/>
  <pageSetup scale="79" orientation="landscape" r:id="rId1"/>
  <headerFooter>
    <oddHeader>&amp;L&amp;G</oddHeader>
    <oddFooter>&amp;R&amp;"Carlito,Negrita"Telesecundaria&amp;"Carlito,Normal", &amp;A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notContainsBlanks" priority="19" id="{80C550BE-0DB2-458C-B444-983BEC8D6198}">
            <xm:f>LEN(TRIM('Cuadro 13'!R13))&gt;0</xm:f>
            <x14:dxf>
              <border>
                <left style="dashDotDot">
                  <color rgb="FFFF0000"/>
                </left>
                <right style="dashDotDot">
                  <color rgb="FFFF0000"/>
                </right>
                <top style="dashDotDot">
                  <color rgb="FFFF0000"/>
                </top>
                <bottom style="dashDotDot">
                  <color rgb="FFFF0000"/>
                </bottom>
                <vertical/>
                <horizontal/>
              </border>
            </x14:dxf>
          </x14:cfRule>
          <xm:sqref>R14:T14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>
    <pageSetUpPr fitToPage="1"/>
  </sheetPr>
  <dimension ref="A1:Z35"/>
  <sheetViews>
    <sheetView showGridLines="0" zoomScale="95" zoomScaleNormal="95" zoomScaleSheetLayoutView="100" workbookViewId="0"/>
  </sheetViews>
  <sheetFormatPr baseColWidth="10" defaultColWidth="48.28515625" defaultRowHeight="15" x14ac:dyDescent="0.25"/>
  <cols>
    <col min="1" max="1" width="6.28515625" style="27" customWidth="1"/>
    <col min="2" max="2" width="102.85546875" style="8" customWidth="1"/>
    <col min="3" max="4" width="5.7109375" style="8" customWidth="1"/>
    <col min="5" max="7" width="10.5703125" style="8" customWidth="1"/>
    <col min="8" max="11" width="10.7109375" style="10" customWidth="1"/>
    <col min="12" max="245" width="48.28515625" style="8"/>
    <col min="246" max="246" width="25.28515625" style="8" customWidth="1"/>
    <col min="247" max="247" width="88.28515625" style="8" customWidth="1"/>
    <col min="248" max="250" width="12.28515625" style="8" customWidth="1"/>
    <col min="251" max="501" width="48.28515625" style="8"/>
    <col min="502" max="502" width="25.28515625" style="8" customWidth="1"/>
    <col min="503" max="503" width="88.28515625" style="8" customWidth="1"/>
    <col min="504" max="506" width="12.28515625" style="8" customWidth="1"/>
    <col min="507" max="757" width="48.28515625" style="8"/>
    <col min="758" max="758" width="25.28515625" style="8" customWidth="1"/>
    <col min="759" max="759" width="88.28515625" style="8" customWidth="1"/>
    <col min="760" max="762" width="12.28515625" style="8" customWidth="1"/>
    <col min="763" max="1013" width="48.28515625" style="8"/>
    <col min="1014" max="1014" width="25.28515625" style="8" customWidth="1"/>
    <col min="1015" max="1015" width="88.28515625" style="8" customWidth="1"/>
    <col min="1016" max="1018" width="12.28515625" style="8" customWidth="1"/>
    <col min="1019" max="1269" width="48.28515625" style="8"/>
    <col min="1270" max="1270" width="25.28515625" style="8" customWidth="1"/>
    <col min="1271" max="1271" width="88.28515625" style="8" customWidth="1"/>
    <col min="1272" max="1274" width="12.28515625" style="8" customWidth="1"/>
    <col min="1275" max="1525" width="48.28515625" style="8"/>
    <col min="1526" max="1526" width="25.28515625" style="8" customWidth="1"/>
    <col min="1527" max="1527" width="88.28515625" style="8" customWidth="1"/>
    <col min="1528" max="1530" width="12.28515625" style="8" customWidth="1"/>
    <col min="1531" max="1781" width="48.28515625" style="8"/>
    <col min="1782" max="1782" width="25.28515625" style="8" customWidth="1"/>
    <col min="1783" max="1783" width="88.28515625" style="8" customWidth="1"/>
    <col min="1784" max="1786" width="12.28515625" style="8" customWidth="1"/>
    <col min="1787" max="2037" width="48.28515625" style="8"/>
    <col min="2038" max="2038" width="25.28515625" style="8" customWidth="1"/>
    <col min="2039" max="2039" width="88.28515625" style="8" customWidth="1"/>
    <col min="2040" max="2042" width="12.28515625" style="8" customWidth="1"/>
    <col min="2043" max="2293" width="48.28515625" style="8"/>
    <col min="2294" max="2294" width="25.28515625" style="8" customWidth="1"/>
    <col min="2295" max="2295" width="88.28515625" style="8" customWidth="1"/>
    <col min="2296" max="2298" width="12.28515625" style="8" customWidth="1"/>
    <col min="2299" max="2549" width="48.28515625" style="8"/>
    <col min="2550" max="2550" width="25.28515625" style="8" customWidth="1"/>
    <col min="2551" max="2551" width="88.28515625" style="8" customWidth="1"/>
    <col min="2552" max="2554" width="12.28515625" style="8" customWidth="1"/>
    <col min="2555" max="2805" width="48.28515625" style="8"/>
    <col min="2806" max="2806" width="25.28515625" style="8" customWidth="1"/>
    <col min="2807" max="2807" width="88.28515625" style="8" customWidth="1"/>
    <col min="2808" max="2810" width="12.28515625" style="8" customWidth="1"/>
    <col min="2811" max="3061" width="48.28515625" style="8"/>
    <col min="3062" max="3062" width="25.28515625" style="8" customWidth="1"/>
    <col min="3063" max="3063" width="88.28515625" style="8" customWidth="1"/>
    <col min="3064" max="3066" width="12.28515625" style="8" customWidth="1"/>
    <col min="3067" max="3317" width="48.28515625" style="8"/>
    <col min="3318" max="3318" width="25.28515625" style="8" customWidth="1"/>
    <col min="3319" max="3319" width="88.28515625" style="8" customWidth="1"/>
    <col min="3320" max="3322" width="12.28515625" style="8" customWidth="1"/>
    <col min="3323" max="3573" width="48.28515625" style="8"/>
    <col min="3574" max="3574" width="25.28515625" style="8" customWidth="1"/>
    <col min="3575" max="3575" width="88.28515625" style="8" customWidth="1"/>
    <col min="3576" max="3578" width="12.28515625" style="8" customWidth="1"/>
    <col min="3579" max="3829" width="48.28515625" style="8"/>
    <col min="3830" max="3830" width="25.28515625" style="8" customWidth="1"/>
    <col min="3831" max="3831" width="88.28515625" style="8" customWidth="1"/>
    <col min="3832" max="3834" width="12.28515625" style="8" customWidth="1"/>
    <col min="3835" max="4085" width="48.28515625" style="8"/>
    <col min="4086" max="4086" width="25.28515625" style="8" customWidth="1"/>
    <col min="4087" max="4087" width="88.28515625" style="8" customWidth="1"/>
    <col min="4088" max="4090" width="12.28515625" style="8" customWidth="1"/>
    <col min="4091" max="4341" width="48.28515625" style="8"/>
    <col min="4342" max="4342" width="25.28515625" style="8" customWidth="1"/>
    <col min="4343" max="4343" width="88.28515625" style="8" customWidth="1"/>
    <col min="4344" max="4346" width="12.28515625" style="8" customWidth="1"/>
    <col min="4347" max="4597" width="48.28515625" style="8"/>
    <col min="4598" max="4598" width="25.28515625" style="8" customWidth="1"/>
    <col min="4599" max="4599" width="88.28515625" style="8" customWidth="1"/>
    <col min="4600" max="4602" width="12.28515625" style="8" customWidth="1"/>
    <col min="4603" max="4853" width="48.28515625" style="8"/>
    <col min="4854" max="4854" width="25.28515625" style="8" customWidth="1"/>
    <col min="4855" max="4855" width="88.28515625" style="8" customWidth="1"/>
    <col min="4856" max="4858" width="12.28515625" style="8" customWidth="1"/>
    <col min="4859" max="5109" width="48.28515625" style="8"/>
    <col min="5110" max="5110" width="25.28515625" style="8" customWidth="1"/>
    <col min="5111" max="5111" width="88.28515625" style="8" customWidth="1"/>
    <col min="5112" max="5114" width="12.28515625" style="8" customWidth="1"/>
    <col min="5115" max="5365" width="48.28515625" style="8"/>
    <col min="5366" max="5366" width="25.28515625" style="8" customWidth="1"/>
    <col min="5367" max="5367" width="88.28515625" style="8" customWidth="1"/>
    <col min="5368" max="5370" width="12.28515625" style="8" customWidth="1"/>
    <col min="5371" max="5621" width="48.28515625" style="8"/>
    <col min="5622" max="5622" width="25.28515625" style="8" customWidth="1"/>
    <col min="5623" max="5623" width="88.28515625" style="8" customWidth="1"/>
    <col min="5624" max="5626" width="12.28515625" style="8" customWidth="1"/>
    <col min="5627" max="5877" width="48.28515625" style="8"/>
    <col min="5878" max="5878" width="25.28515625" style="8" customWidth="1"/>
    <col min="5879" max="5879" width="88.28515625" style="8" customWidth="1"/>
    <col min="5880" max="5882" width="12.28515625" style="8" customWidth="1"/>
    <col min="5883" max="6133" width="48.28515625" style="8"/>
    <col min="6134" max="6134" width="25.28515625" style="8" customWidth="1"/>
    <col min="6135" max="6135" width="88.28515625" style="8" customWidth="1"/>
    <col min="6136" max="6138" width="12.28515625" style="8" customWidth="1"/>
    <col min="6139" max="6389" width="48.28515625" style="8"/>
    <col min="6390" max="6390" width="25.28515625" style="8" customWidth="1"/>
    <col min="6391" max="6391" width="88.28515625" style="8" customWidth="1"/>
    <col min="6392" max="6394" width="12.28515625" style="8" customWidth="1"/>
    <col min="6395" max="6645" width="48.28515625" style="8"/>
    <col min="6646" max="6646" width="25.28515625" style="8" customWidth="1"/>
    <col min="6647" max="6647" width="88.28515625" style="8" customWidth="1"/>
    <col min="6648" max="6650" width="12.28515625" style="8" customWidth="1"/>
    <col min="6651" max="6901" width="48.28515625" style="8"/>
    <col min="6902" max="6902" width="25.28515625" style="8" customWidth="1"/>
    <col min="6903" max="6903" width="88.28515625" style="8" customWidth="1"/>
    <col min="6904" max="6906" width="12.28515625" style="8" customWidth="1"/>
    <col min="6907" max="7157" width="48.28515625" style="8"/>
    <col min="7158" max="7158" width="25.28515625" style="8" customWidth="1"/>
    <col min="7159" max="7159" width="88.28515625" style="8" customWidth="1"/>
    <col min="7160" max="7162" width="12.28515625" style="8" customWidth="1"/>
    <col min="7163" max="7413" width="48.28515625" style="8"/>
    <col min="7414" max="7414" width="25.28515625" style="8" customWidth="1"/>
    <col min="7415" max="7415" width="88.28515625" style="8" customWidth="1"/>
    <col min="7416" max="7418" width="12.28515625" style="8" customWidth="1"/>
    <col min="7419" max="7669" width="48.28515625" style="8"/>
    <col min="7670" max="7670" width="25.28515625" style="8" customWidth="1"/>
    <col min="7671" max="7671" width="88.28515625" style="8" customWidth="1"/>
    <col min="7672" max="7674" width="12.28515625" style="8" customWidth="1"/>
    <col min="7675" max="7925" width="48.28515625" style="8"/>
    <col min="7926" max="7926" width="25.28515625" style="8" customWidth="1"/>
    <col min="7927" max="7927" width="88.28515625" style="8" customWidth="1"/>
    <col min="7928" max="7930" width="12.28515625" style="8" customWidth="1"/>
    <col min="7931" max="8181" width="48.28515625" style="8"/>
    <col min="8182" max="8182" width="25.28515625" style="8" customWidth="1"/>
    <col min="8183" max="8183" width="88.28515625" style="8" customWidth="1"/>
    <col min="8184" max="8186" width="12.28515625" style="8" customWidth="1"/>
    <col min="8187" max="8437" width="48.28515625" style="8"/>
    <col min="8438" max="8438" width="25.28515625" style="8" customWidth="1"/>
    <col min="8439" max="8439" width="88.28515625" style="8" customWidth="1"/>
    <col min="8440" max="8442" width="12.28515625" style="8" customWidth="1"/>
    <col min="8443" max="8693" width="48.28515625" style="8"/>
    <col min="8694" max="8694" width="25.28515625" style="8" customWidth="1"/>
    <col min="8695" max="8695" width="88.28515625" style="8" customWidth="1"/>
    <col min="8696" max="8698" width="12.28515625" style="8" customWidth="1"/>
    <col min="8699" max="8949" width="48.28515625" style="8"/>
    <col min="8950" max="8950" width="25.28515625" style="8" customWidth="1"/>
    <col min="8951" max="8951" width="88.28515625" style="8" customWidth="1"/>
    <col min="8952" max="8954" width="12.28515625" style="8" customWidth="1"/>
    <col min="8955" max="9205" width="48.28515625" style="8"/>
    <col min="9206" max="9206" width="25.28515625" style="8" customWidth="1"/>
    <col min="9207" max="9207" width="88.28515625" style="8" customWidth="1"/>
    <col min="9208" max="9210" width="12.28515625" style="8" customWidth="1"/>
    <col min="9211" max="9461" width="48.28515625" style="8"/>
    <col min="9462" max="9462" width="25.28515625" style="8" customWidth="1"/>
    <col min="9463" max="9463" width="88.28515625" style="8" customWidth="1"/>
    <col min="9464" max="9466" width="12.28515625" style="8" customWidth="1"/>
    <col min="9467" max="9717" width="48.28515625" style="8"/>
    <col min="9718" max="9718" width="25.28515625" style="8" customWidth="1"/>
    <col min="9719" max="9719" width="88.28515625" style="8" customWidth="1"/>
    <col min="9720" max="9722" width="12.28515625" style="8" customWidth="1"/>
    <col min="9723" max="9973" width="48.28515625" style="8"/>
    <col min="9974" max="9974" width="25.28515625" style="8" customWidth="1"/>
    <col min="9975" max="9975" width="88.28515625" style="8" customWidth="1"/>
    <col min="9976" max="9978" width="12.28515625" style="8" customWidth="1"/>
    <col min="9979" max="10229" width="48.28515625" style="8"/>
    <col min="10230" max="10230" width="25.28515625" style="8" customWidth="1"/>
    <col min="10231" max="10231" width="88.28515625" style="8" customWidth="1"/>
    <col min="10232" max="10234" width="12.28515625" style="8" customWidth="1"/>
    <col min="10235" max="10485" width="48.28515625" style="8"/>
    <col min="10486" max="10486" width="25.28515625" style="8" customWidth="1"/>
    <col min="10487" max="10487" width="88.28515625" style="8" customWidth="1"/>
    <col min="10488" max="10490" width="12.28515625" style="8" customWidth="1"/>
    <col min="10491" max="10741" width="48.28515625" style="8"/>
    <col min="10742" max="10742" width="25.28515625" style="8" customWidth="1"/>
    <col min="10743" max="10743" width="88.28515625" style="8" customWidth="1"/>
    <col min="10744" max="10746" width="12.28515625" style="8" customWidth="1"/>
    <col min="10747" max="10997" width="48.28515625" style="8"/>
    <col min="10998" max="10998" width="25.28515625" style="8" customWidth="1"/>
    <col min="10999" max="10999" width="88.28515625" style="8" customWidth="1"/>
    <col min="11000" max="11002" width="12.28515625" style="8" customWidth="1"/>
    <col min="11003" max="11253" width="48.28515625" style="8"/>
    <col min="11254" max="11254" width="25.28515625" style="8" customWidth="1"/>
    <col min="11255" max="11255" width="88.28515625" style="8" customWidth="1"/>
    <col min="11256" max="11258" width="12.28515625" style="8" customWidth="1"/>
    <col min="11259" max="11509" width="48.28515625" style="8"/>
    <col min="11510" max="11510" width="25.28515625" style="8" customWidth="1"/>
    <col min="11511" max="11511" width="88.28515625" style="8" customWidth="1"/>
    <col min="11512" max="11514" width="12.28515625" style="8" customWidth="1"/>
    <col min="11515" max="11765" width="48.28515625" style="8"/>
    <col min="11766" max="11766" width="25.28515625" style="8" customWidth="1"/>
    <col min="11767" max="11767" width="88.28515625" style="8" customWidth="1"/>
    <col min="11768" max="11770" width="12.28515625" style="8" customWidth="1"/>
    <col min="11771" max="12021" width="48.28515625" style="8"/>
    <col min="12022" max="12022" width="25.28515625" style="8" customWidth="1"/>
    <col min="12023" max="12023" width="88.28515625" style="8" customWidth="1"/>
    <col min="12024" max="12026" width="12.28515625" style="8" customWidth="1"/>
    <col min="12027" max="12277" width="48.28515625" style="8"/>
    <col min="12278" max="12278" width="25.28515625" style="8" customWidth="1"/>
    <col min="12279" max="12279" width="88.28515625" style="8" customWidth="1"/>
    <col min="12280" max="12282" width="12.28515625" style="8" customWidth="1"/>
    <col min="12283" max="12533" width="48.28515625" style="8"/>
    <col min="12534" max="12534" width="25.28515625" style="8" customWidth="1"/>
    <col min="12535" max="12535" width="88.28515625" style="8" customWidth="1"/>
    <col min="12536" max="12538" width="12.28515625" style="8" customWidth="1"/>
    <col min="12539" max="12789" width="48.28515625" style="8"/>
    <col min="12790" max="12790" width="25.28515625" style="8" customWidth="1"/>
    <col min="12791" max="12791" width="88.28515625" style="8" customWidth="1"/>
    <col min="12792" max="12794" width="12.28515625" style="8" customWidth="1"/>
    <col min="12795" max="13045" width="48.28515625" style="8"/>
    <col min="13046" max="13046" width="25.28515625" style="8" customWidth="1"/>
    <col min="13047" max="13047" width="88.28515625" style="8" customWidth="1"/>
    <col min="13048" max="13050" width="12.28515625" style="8" customWidth="1"/>
    <col min="13051" max="13301" width="48.28515625" style="8"/>
    <col min="13302" max="13302" width="25.28515625" style="8" customWidth="1"/>
    <col min="13303" max="13303" width="88.28515625" style="8" customWidth="1"/>
    <col min="13304" max="13306" width="12.28515625" style="8" customWidth="1"/>
    <col min="13307" max="13557" width="48.28515625" style="8"/>
    <col min="13558" max="13558" width="25.28515625" style="8" customWidth="1"/>
    <col min="13559" max="13559" width="88.28515625" style="8" customWidth="1"/>
    <col min="13560" max="13562" width="12.28515625" style="8" customWidth="1"/>
    <col min="13563" max="13813" width="48.28515625" style="8"/>
    <col min="13814" max="13814" width="25.28515625" style="8" customWidth="1"/>
    <col min="13815" max="13815" width="88.28515625" style="8" customWidth="1"/>
    <col min="13816" max="13818" width="12.28515625" style="8" customWidth="1"/>
    <col min="13819" max="14069" width="48.28515625" style="8"/>
    <col min="14070" max="14070" width="25.28515625" style="8" customWidth="1"/>
    <col min="14071" max="14071" width="88.28515625" style="8" customWidth="1"/>
    <col min="14072" max="14074" width="12.28515625" style="8" customWidth="1"/>
    <col min="14075" max="14325" width="48.28515625" style="8"/>
    <col min="14326" max="14326" width="25.28515625" style="8" customWidth="1"/>
    <col min="14327" max="14327" width="88.28515625" style="8" customWidth="1"/>
    <col min="14328" max="14330" width="12.28515625" style="8" customWidth="1"/>
    <col min="14331" max="14581" width="48.28515625" style="8"/>
    <col min="14582" max="14582" width="25.28515625" style="8" customWidth="1"/>
    <col min="14583" max="14583" width="88.28515625" style="8" customWidth="1"/>
    <col min="14584" max="14586" width="12.28515625" style="8" customWidth="1"/>
    <col min="14587" max="14837" width="48.28515625" style="8"/>
    <col min="14838" max="14838" width="25.28515625" style="8" customWidth="1"/>
    <col min="14839" max="14839" width="88.28515625" style="8" customWidth="1"/>
    <col min="14840" max="14842" width="12.28515625" style="8" customWidth="1"/>
    <col min="14843" max="15093" width="48.28515625" style="8"/>
    <col min="15094" max="15094" width="25.28515625" style="8" customWidth="1"/>
    <col min="15095" max="15095" width="88.28515625" style="8" customWidth="1"/>
    <col min="15096" max="15098" width="12.28515625" style="8" customWidth="1"/>
    <col min="15099" max="15349" width="48.28515625" style="8"/>
    <col min="15350" max="15350" width="25.28515625" style="8" customWidth="1"/>
    <col min="15351" max="15351" width="88.28515625" style="8" customWidth="1"/>
    <col min="15352" max="15354" width="12.28515625" style="8" customWidth="1"/>
    <col min="15355" max="15605" width="48.28515625" style="8"/>
    <col min="15606" max="15606" width="25.28515625" style="8" customWidth="1"/>
    <col min="15607" max="15607" width="88.28515625" style="8" customWidth="1"/>
    <col min="15608" max="15610" width="12.28515625" style="8" customWidth="1"/>
    <col min="15611" max="15861" width="48.28515625" style="8"/>
    <col min="15862" max="15862" width="25.28515625" style="8" customWidth="1"/>
    <col min="15863" max="15863" width="88.28515625" style="8" customWidth="1"/>
    <col min="15864" max="15866" width="12.28515625" style="8" customWidth="1"/>
    <col min="15867" max="16117" width="48.28515625" style="8"/>
    <col min="16118" max="16118" width="25.28515625" style="8" customWidth="1"/>
    <col min="16119" max="16119" width="88.28515625" style="8" customWidth="1"/>
    <col min="16120" max="16122" width="12.28515625" style="8" customWidth="1"/>
    <col min="16123" max="16384" width="48.28515625" style="8"/>
  </cols>
  <sheetData>
    <row r="1" spans="1:26" ht="18.75" x14ac:dyDescent="0.25">
      <c r="A1" s="428">
        <v>1</v>
      </c>
      <c r="B1" s="28" t="s">
        <v>819</v>
      </c>
    </row>
    <row r="2" spans="1:26" ht="18" customHeight="1" x14ac:dyDescent="0.25">
      <c r="A2" s="428">
        <v>2</v>
      </c>
      <c r="B2" s="29" t="s">
        <v>754</v>
      </c>
      <c r="C2" s="30"/>
      <c r="D2" s="30"/>
      <c r="E2" s="30"/>
      <c r="F2" s="30"/>
      <c r="G2" s="30"/>
    </row>
    <row r="3" spans="1:26" ht="18.75" x14ac:dyDescent="0.25">
      <c r="A3" s="428">
        <v>3</v>
      </c>
      <c r="B3" s="29" t="s">
        <v>401</v>
      </c>
      <c r="C3" s="30"/>
      <c r="D3" s="30"/>
      <c r="E3" s="30"/>
      <c r="F3" s="30"/>
      <c r="G3" s="30"/>
    </row>
    <row r="4" spans="1:26" ht="20.25" customHeight="1" x14ac:dyDescent="0.25">
      <c r="A4" s="428">
        <v>4</v>
      </c>
      <c r="B4" s="31" t="s">
        <v>752</v>
      </c>
      <c r="C4" s="32"/>
      <c r="D4" s="32"/>
      <c r="E4" s="32"/>
      <c r="F4" s="32"/>
      <c r="G4" s="32"/>
    </row>
    <row r="5" spans="1:26" ht="19.5" thickBot="1" x14ac:dyDescent="0.35">
      <c r="A5" s="428">
        <v>5</v>
      </c>
      <c r="B5" s="427" t="s">
        <v>786</v>
      </c>
      <c r="C5" s="227"/>
      <c r="D5" s="227"/>
      <c r="E5" s="227"/>
      <c r="F5" s="227"/>
      <c r="G5" s="227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</row>
    <row r="6" spans="1:26" s="37" customFormat="1" ht="47.25" customHeight="1" thickTop="1" thickBot="1" x14ac:dyDescent="0.3">
      <c r="A6" s="428">
        <v>6</v>
      </c>
      <c r="B6" s="597" t="s">
        <v>755</v>
      </c>
      <c r="C6" s="597"/>
      <c r="D6" s="598"/>
      <c r="E6" s="34" t="s">
        <v>0</v>
      </c>
      <c r="F6" s="35" t="s">
        <v>19</v>
      </c>
      <c r="G6" s="36" t="s">
        <v>18</v>
      </c>
      <c r="H6" s="22"/>
      <c r="I6" s="22"/>
      <c r="J6" s="22"/>
      <c r="K6" s="22"/>
    </row>
    <row r="7" spans="1:26" ht="21" customHeight="1" thickTop="1" x14ac:dyDescent="0.25">
      <c r="A7" s="428">
        <v>7</v>
      </c>
      <c r="B7" s="38" t="s">
        <v>756</v>
      </c>
      <c r="C7" s="39" t="str">
        <f>IF(OR('Cuadro 15'!F7&gt;'Cuadro 14'!$D$7),"***","")</f>
        <v/>
      </c>
      <c r="D7" s="40" t="str">
        <f>IF(OR('Cuadro 15'!G7&gt;'Cuadro 14'!$E$7),"xx","")</f>
        <v/>
      </c>
      <c r="E7" s="41">
        <f>+F7+G7</f>
        <v>0</v>
      </c>
      <c r="F7" s="342"/>
      <c r="G7" s="343"/>
    </row>
    <row r="8" spans="1:26" ht="21" customHeight="1" x14ac:dyDescent="0.25">
      <c r="A8" s="428">
        <v>8</v>
      </c>
      <c r="B8" s="38" t="s">
        <v>757</v>
      </c>
      <c r="C8" s="42" t="str">
        <f>IF(OR('Cuadro 15'!F8&gt;'Cuadro 14'!$D$7),"***","")</f>
        <v/>
      </c>
      <c r="D8" s="43" t="str">
        <f>IF(OR('Cuadro 15'!G8&gt;'Cuadro 14'!$E$7),"xx","")</f>
        <v/>
      </c>
      <c r="E8" s="44">
        <f t="shared" ref="E8:E23" si="0">+F8+G8</f>
        <v>0</v>
      </c>
      <c r="F8" s="344"/>
      <c r="G8" s="345"/>
      <c r="H8" s="22"/>
    </row>
    <row r="9" spans="1:26" ht="21" customHeight="1" x14ac:dyDescent="0.25">
      <c r="A9" s="428">
        <v>9</v>
      </c>
      <c r="B9" s="38" t="s">
        <v>758</v>
      </c>
      <c r="C9" s="42" t="str">
        <f>IF(OR('Cuadro 15'!F9&gt;'Cuadro 14'!$D$7),"***","")</f>
        <v/>
      </c>
      <c r="D9" s="43" t="str">
        <f>IF(OR('Cuadro 15'!G9&gt;'Cuadro 14'!$E$7),"xx","")</f>
        <v/>
      </c>
      <c r="E9" s="44">
        <f t="shared" si="0"/>
        <v>0</v>
      </c>
      <c r="F9" s="344"/>
      <c r="G9" s="345"/>
    </row>
    <row r="10" spans="1:26" ht="21" customHeight="1" x14ac:dyDescent="0.25">
      <c r="A10" s="428">
        <v>10</v>
      </c>
      <c r="B10" s="38" t="s">
        <v>759</v>
      </c>
      <c r="C10" s="42" t="str">
        <f>IF(OR('Cuadro 15'!F10&gt;'Cuadro 14'!$D$7),"***","")</f>
        <v/>
      </c>
      <c r="D10" s="43" t="str">
        <f>IF(OR('Cuadro 15'!G10&gt;'Cuadro 14'!$E$7),"xx","")</f>
        <v/>
      </c>
      <c r="E10" s="44">
        <f t="shared" si="0"/>
        <v>0</v>
      </c>
      <c r="F10" s="344"/>
      <c r="G10" s="345"/>
    </row>
    <row r="11" spans="1:26" ht="21" customHeight="1" x14ac:dyDescent="0.25">
      <c r="A11" s="428">
        <v>11</v>
      </c>
      <c r="B11" s="38" t="s">
        <v>760</v>
      </c>
      <c r="C11" s="42" t="str">
        <f>IF(OR('Cuadro 15'!F11&gt;'Cuadro 14'!$D$7),"***","")</f>
        <v/>
      </c>
      <c r="D11" s="43" t="str">
        <f>IF(OR('Cuadro 15'!G11&gt;'Cuadro 14'!$E$7),"xx","")</f>
        <v/>
      </c>
      <c r="E11" s="44">
        <f t="shared" si="0"/>
        <v>0</v>
      </c>
      <c r="F11" s="344"/>
      <c r="G11" s="345"/>
    </row>
    <row r="12" spans="1:26" ht="21" customHeight="1" x14ac:dyDescent="0.25">
      <c r="A12" s="428">
        <v>12</v>
      </c>
      <c r="B12" s="38" t="s">
        <v>761</v>
      </c>
      <c r="C12" s="42" t="str">
        <f>IF(OR('Cuadro 15'!F12&gt;'Cuadro 14'!$D$7),"***","")</f>
        <v/>
      </c>
      <c r="D12" s="43" t="str">
        <f>IF(OR('Cuadro 15'!G12&gt;'Cuadro 14'!$E$7),"xx","")</f>
        <v/>
      </c>
      <c r="E12" s="44">
        <f t="shared" si="0"/>
        <v>0</v>
      </c>
      <c r="F12" s="344"/>
      <c r="G12" s="345"/>
    </row>
    <row r="13" spans="1:26" ht="21" customHeight="1" x14ac:dyDescent="0.25">
      <c r="A13" s="428">
        <v>13</v>
      </c>
      <c r="B13" s="38" t="s">
        <v>762</v>
      </c>
      <c r="C13" s="42" t="str">
        <f>IF(OR('Cuadro 15'!F13&gt;'Cuadro 14'!$D$7),"***","")</f>
        <v/>
      </c>
      <c r="D13" s="43" t="str">
        <f>IF(OR('Cuadro 15'!G13&gt;'Cuadro 14'!$E$7),"xx","")</f>
        <v/>
      </c>
      <c r="E13" s="44">
        <f t="shared" ref="E13:E14" si="1">+F13+G13</f>
        <v>0</v>
      </c>
      <c r="F13" s="344"/>
      <c r="G13" s="345"/>
    </row>
    <row r="14" spans="1:26" ht="21" customHeight="1" x14ac:dyDescent="0.25">
      <c r="A14" s="428">
        <v>14</v>
      </c>
      <c r="B14" s="38" t="s">
        <v>763</v>
      </c>
      <c r="C14" s="42" t="str">
        <f>IF(OR('Cuadro 15'!F14&gt;'Cuadro 14'!$D$7),"***","")</f>
        <v/>
      </c>
      <c r="D14" s="43" t="str">
        <f>IF(OR('Cuadro 15'!G14&gt;'Cuadro 14'!$E$7),"xx","")</f>
        <v/>
      </c>
      <c r="E14" s="44">
        <f t="shared" si="1"/>
        <v>0</v>
      </c>
      <c r="F14" s="344"/>
      <c r="G14" s="345"/>
    </row>
    <row r="15" spans="1:26" ht="21" customHeight="1" x14ac:dyDescent="0.25">
      <c r="A15" s="428">
        <v>15</v>
      </c>
      <c r="B15" s="38" t="s">
        <v>764</v>
      </c>
      <c r="C15" s="42" t="str">
        <f>IF(OR('Cuadro 15'!F15&gt;'Cuadro 14'!$D$7),"***","")</f>
        <v/>
      </c>
      <c r="D15" s="43" t="str">
        <f>IF(OR('Cuadro 15'!G15&gt;'Cuadro 14'!$E$7),"xx","")</f>
        <v/>
      </c>
      <c r="E15" s="44">
        <f t="shared" si="0"/>
        <v>0</v>
      </c>
      <c r="F15" s="344"/>
      <c r="G15" s="345"/>
    </row>
    <row r="16" spans="1:26" ht="21" customHeight="1" x14ac:dyDescent="0.25">
      <c r="A16" s="428">
        <v>16</v>
      </c>
      <c r="B16" s="38" t="s">
        <v>765</v>
      </c>
      <c r="C16" s="42" t="str">
        <f>IF(OR('Cuadro 15'!F16&gt;'Cuadro 14'!$D$7),"***","")</f>
        <v/>
      </c>
      <c r="D16" s="43" t="str">
        <f>IF(OR('Cuadro 15'!G16&gt;'Cuadro 14'!$E$7),"xx","")</f>
        <v/>
      </c>
      <c r="E16" s="44">
        <f t="shared" si="0"/>
        <v>0</v>
      </c>
      <c r="F16" s="344"/>
      <c r="G16" s="345"/>
    </row>
    <row r="17" spans="1:11" ht="21" customHeight="1" x14ac:dyDescent="0.25">
      <c r="A17" s="428">
        <v>17</v>
      </c>
      <c r="B17" s="38" t="s">
        <v>766</v>
      </c>
      <c r="C17" s="42" t="str">
        <f>IF(OR('Cuadro 15'!F17&gt;'Cuadro 14'!$D$7),"***","")</f>
        <v/>
      </c>
      <c r="D17" s="43" t="str">
        <f>IF(OR('Cuadro 15'!G17&gt;'Cuadro 14'!$E$7),"xx","")</f>
        <v/>
      </c>
      <c r="E17" s="44">
        <f t="shared" si="0"/>
        <v>0</v>
      </c>
      <c r="F17" s="344"/>
      <c r="G17" s="345"/>
    </row>
    <row r="18" spans="1:11" ht="21" customHeight="1" x14ac:dyDescent="0.25">
      <c r="A18" s="428">
        <v>18</v>
      </c>
      <c r="B18" s="38" t="s">
        <v>767</v>
      </c>
      <c r="C18" s="42" t="str">
        <f>IF(OR('Cuadro 15'!F18&gt;'Cuadro 14'!$D$7),"***","")</f>
        <v/>
      </c>
      <c r="D18" s="43" t="str">
        <f>IF(OR('Cuadro 15'!G18&gt;'Cuadro 14'!$E$7),"xx","")</f>
        <v/>
      </c>
      <c r="E18" s="44">
        <f t="shared" si="0"/>
        <v>0</v>
      </c>
      <c r="F18" s="344"/>
      <c r="G18" s="345"/>
    </row>
    <row r="19" spans="1:11" ht="21" customHeight="1" x14ac:dyDescent="0.25">
      <c r="A19" s="428">
        <v>19</v>
      </c>
      <c r="B19" s="38" t="s">
        <v>768</v>
      </c>
      <c r="C19" s="42" t="str">
        <f>IF(OR('Cuadro 15'!F19&gt;'Cuadro 14'!$D$7),"***","")</f>
        <v/>
      </c>
      <c r="D19" s="43" t="str">
        <f>IF(OR('Cuadro 15'!G19&gt;'Cuadro 14'!$E$7),"xx","")</f>
        <v/>
      </c>
      <c r="E19" s="44">
        <f t="shared" si="0"/>
        <v>0</v>
      </c>
      <c r="F19" s="344"/>
      <c r="G19" s="345"/>
    </row>
    <row r="20" spans="1:11" ht="21" customHeight="1" x14ac:dyDescent="0.25">
      <c r="A20" s="428">
        <v>20</v>
      </c>
      <c r="B20" s="38" t="s">
        <v>769</v>
      </c>
      <c r="C20" s="42" t="str">
        <f>IF(OR('Cuadro 15'!F20&gt;'Cuadro 14'!$D$7),"***","")</f>
        <v/>
      </c>
      <c r="D20" s="43" t="str">
        <f>IF(OR('Cuadro 15'!G20&gt;'Cuadro 14'!$E$7),"xx","")</f>
        <v/>
      </c>
      <c r="E20" s="44">
        <f t="shared" si="0"/>
        <v>0</v>
      </c>
      <c r="F20" s="344"/>
      <c r="G20" s="345"/>
    </row>
    <row r="21" spans="1:11" ht="21" customHeight="1" x14ac:dyDescent="0.25">
      <c r="A21" s="428">
        <v>21</v>
      </c>
      <c r="B21" s="38" t="s">
        <v>770</v>
      </c>
      <c r="C21" s="42"/>
      <c r="D21" s="43"/>
      <c r="E21" s="44">
        <f t="shared" si="0"/>
        <v>0</v>
      </c>
      <c r="F21" s="45">
        <f>+F22+F23</f>
        <v>0</v>
      </c>
      <c r="G21" s="46">
        <f>+G22+G23</f>
        <v>0</v>
      </c>
    </row>
    <row r="22" spans="1:11" ht="21" customHeight="1" x14ac:dyDescent="0.25">
      <c r="A22" s="428">
        <v>22</v>
      </c>
      <c r="B22" s="339"/>
      <c r="C22" s="42" t="str">
        <f>IF(OR('Cuadro 15'!F22&gt;'Cuadro 14'!$D$7),"***","")</f>
        <v/>
      </c>
      <c r="D22" s="43" t="str">
        <f>IF(OR('Cuadro 15'!G22&gt;'Cuadro 14'!$E$7),"xx","")</f>
        <v/>
      </c>
      <c r="E22" s="47">
        <f t="shared" si="0"/>
        <v>0</v>
      </c>
      <c r="F22" s="340"/>
      <c r="G22" s="341"/>
      <c r="H22" s="48">
        <f>SUM(F7:F23)</f>
        <v>0</v>
      </c>
    </row>
    <row r="23" spans="1:11" ht="21" customHeight="1" thickBot="1" x14ac:dyDescent="0.3">
      <c r="A23" s="428">
        <v>23</v>
      </c>
      <c r="B23" s="339"/>
      <c r="C23" s="42" t="str">
        <f>IF(OR('Cuadro 15'!F23&gt;'Cuadro 14'!$D$7),"***","")</f>
        <v/>
      </c>
      <c r="D23" s="43" t="str">
        <f>IF(OR('Cuadro 15'!G23&gt;'Cuadro 14'!$E$7),"xx","")</f>
        <v/>
      </c>
      <c r="E23" s="47">
        <f t="shared" si="0"/>
        <v>0</v>
      </c>
      <c r="F23" s="340"/>
      <c r="G23" s="341"/>
      <c r="H23" s="48">
        <f>SUM(G7:G23)</f>
        <v>0</v>
      </c>
    </row>
    <row r="24" spans="1:11" ht="29.25" customHeight="1" thickTop="1" x14ac:dyDescent="0.25">
      <c r="A24" s="428">
        <v>24</v>
      </c>
      <c r="B24" s="599" t="s">
        <v>771</v>
      </c>
      <c r="C24" s="599"/>
      <c r="D24" s="599"/>
      <c r="E24" s="599"/>
      <c r="F24" s="599"/>
      <c r="G24" s="599"/>
      <c r="H24" s="49"/>
      <c r="I24" s="50"/>
      <c r="J24" s="50"/>
      <c r="K24" s="50"/>
    </row>
    <row r="25" spans="1:11" ht="37.5" customHeight="1" x14ac:dyDescent="0.25">
      <c r="A25" s="428">
        <v>25</v>
      </c>
      <c r="B25" s="490" t="str">
        <f>IF(AND('Cuadro 14'!D7&gt;0,H22=0),"En el Cuadro 14 indicó estudiantes HOMBRES que estudian y trabajan, debe registrarlos en este cuadro, según la actividad o actividades que realizan.","")</f>
        <v/>
      </c>
      <c r="C25" s="490"/>
      <c r="D25" s="490"/>
      <c r="F25" s="51" t="str">
        <f>IF(AND(B25="",H22&lt;'Cuadro 14'!D7),"XXX","")</f>
        <v/>
      </c>
      <c r="G25" s="51" t="str">
        <f>IF(AND(B26="",H23&lt;'Cuadro 14'!E7),"XXX","")</f>
        <v/>
      </c>
    </row>
    <row r="26" spans="1:11" ht="37.5" customHeight="1" x14ac:dyDescent="0.25">
      <c r="A26" s="428">
        <v>26</v>
      </c>
      <c r="B26" s="490" t="str">
        <f>IF(AND('Cuadro 14'!E7&gt;0,H23=0),"En el Cuadro 14 indicó estudiantes MUJERES que estudian y trabajan, debe registrarlos en este cuadro, según la actividad o actividades que realizan.","")</f>
        <v/>
      </c>
      <c r="C26" s="490"/>
      <c r="D26" s="490"/>
      <c r="E26" s="490" t="str">
        <f>IF(OR(F25="XXX",G25="XXX"),"Está desglosando menos estudiantes que los indicados en el Cuadro 14, ya sea Hombres o Mujeres, según se indica con XXX debajo de la respectiva columna.","")</f>
        <v/>
      </c>
      <c r="F26" s="490"/>
      <c r="G26" s="490"/>
    </row>
    <row r="27" spans="1:11" ht="37.5" customHeight="1" x14ac:dyDescent="0.25">
      <c r="A27" s="428">
        <v>27</v>
      </c>
      <c r="B27" s="490" t="str">
        <f>IF(OR(C7="***",C8="***",C9="***",C10="***",C11="***",C12="***",C14="***",C15="***",C16="***",C17="***",C18="***",C19="***",C20="***",C13="***",C22="***",C23="***"),"*** = La cifra de hombres indicada, no puede ser mayor al total de hombres que estudian y trabajan reportados en el Cuadro 14.","")</f>
        <v/>
      </c>
      <c r="C27" s="490"/>
      <c r="D27" s="490"/>
      <c r="E27" s="490"/>
      <c r="F27" s="490"/>
      <c r="G27" s="490"/>
    </row>
    <row r="28" spans="1:11" ht="37.5" customHeight="1" x14ac:dyDescent="0.25">
      <c r="A28" s="428">
        <v>28</v>
      </c>
      <c r="B28" s="490" t="str">
        <f>IF(OR(D7="xx",D8="xx",D9="xx",D10="xx",D11="xx",D12="xx",D14="xx",D15="xx",D16="xx",D17="xx",D18="xx",D19="xx",D20="xx",D13="xx",D22="xx",D23="xx"),"xx = La cifra de mujeres indicada, no puede ser mayor al total de mujeres que estudian y trabajan reportadas en el Cuadro 14.","")</f>
        <v/>
      </c>
      <c r="C28" s="490"/>
      <c r="D28" s="490"/>
      <c r="E28" s="490"/>
      <c r="F28" s="490"/>
      <c r="G28" s="490"/>
    </row>
    <row r="29" spans="1:11" ht="6.75" customHeight="1" x14ac:dyDescent="0.25">
      <c r="A29" s="428">
        <v>29</v>
      </c>
      <c r="B29" s="52"/>
      <c r="C29" s="53"/>
      <c r="D29" s="52"/>
      <c r="E29" s="54"/>
      <c r="F29" s="54"/>
      <c r="G29" s="54"/>
    </row>
    <row r="30" spans="1:11" ht="18" customHeight="1" x14ac:dyDescent="0.25">
      <c r="A30" s="428">
        <v>30</v>
      </c>
      <c r="B30" s="55" t="s">
        <v>399</v>
      </c>
      <c r="C30" s="55"/>
      <c r="D30" s="55"/>
      <c r="E30" s="56"/>
      <c r="F30" s="57"/>
      <c r="G30" s="57"/>
    </row>
    <row r="31" spans="1:11" ht="21.75" customHeight="1" x14ac:dyDescent="0.25">
      <c r="A31" s="428">
        <v>31</v>
      </c>
      <c r="B31" s="581"/>
      <c r="C31" s="582"/>
      <c r="D31" s="582"/>
      <c r="E31" s="492"/>
      <c r="F31" s="492"/>
      <c r="G31" s="493"/>
    </row>
    <row r="32" spans="1:11" ht="21.75" customHeight="1" x14ac:dyDescent="0.25">
      <c r="B32" s="494"/>
      <c r="C32" s="495"/>
      <c r="D32" s="495"/>
      <c r="E32" s="495"/>
      <c r="F32" s="495"/>
      <c r="G32" s="496"/>
    </row>
    <row r="33" spans="2:7" ht="21.75" customHeight="1" x14ac:dyDescent="0.25">
      <c r="B33" s="494"/>
      <c r="C33" s="495"/>
      <c r="D33" s="495"/>
      <c r="E33" s="495"/>
      <c r="F33" s="495"/>
      <c r="G33" s="496"/>
    </row>
    <row r="34" spans="2:7" ht="21.75" customHeight="1" x14ac:dyDescent="0.25">
      <c r="B34" s="497"/>
      <c r="C34" s="498"/>
      <c r="D34" s="498"/>
      <c r="E34" s="498"/>
      <c r="F34" s="498"/>
      <c r="G34" s="499"/>
    </row>
    <row r="35" spans="2:7" x14ac:dyDescent="0.25">
      <c r="F35" s="58"/>
      <c r="G35" s="58"/>
    </row>
  </sheetData>
  <sheetProtection algorithmName="SHA-512" hashValue="OYDrhPtesmTCpOurWxqpAjGNOJJy0ufuQa0Dt1HgnaKX/NvtKrc+waqKXuAnjrn3wRp3LrUmDKCbX1eJ8ksxlA==" saltValue="LZrO+tpVl9Q6qKxEr3hyNg==" spinCount="100000" sheet="1" objects="1" scenarios="1"/>
  <mergeCells count="8">
    <mergeCell ref="B31:G34"/>
    <mergeCell ref="B6:D6"/>
    <mergeCell ref="B25:D25"/>
    <mergeCell ref="B26:D26"/>
    <mergeCell ref="E26:G28"/>
    <mergeCell ref="B27:D27"/>
    <mergeCell ref="B28:D28"/>
    <mergeCell ref="B24:G24"/>
  </mergeCells>
  <conditionalFormatting sqref="B25:D26">
    <cfRule type="notContainsBlanks" dxfId="4" priority="5">
      <formula>LEN(TRIM(B25))&gt;0</formula>
    </cfRule>
  </conditionalFormatting>
  <conditionalFormatting sqref="E7:E23">
    <cfRule type="cellIs" dxfId="3" priority="2" operator="equal">
      <formula>0</formula>
    </cfRule>
  </conditionalFormatting>
  <conditionalFormatting sqref="E29">
    <cfRule type="cellIs" dxfId="2" priority="4" operator="equal">
      <formula>0</formula>
    </cfRule>
  </conditionalFormatting>
  <conditionalFormatting sqref="E26:G28">
    <cfRule type="notContainsBlanks" dxfId="1" priority="3">
      <formula>LEN(TRIM(E26))&gt;0</formula>
    </cfRule>
  </conditionalFormatting>
  <conditionalFormatting sqref="F21:G21">
    <cfRule type="cellIs" dxfId="0" priority="1" operator="equal">
      <formula>0</formula>
    </cfRule>
  </conditionalFormatting>
  <dataValidations count="1">
    <dataValidation allowBlank="1" showErrorMessage="1" sqref="F7:G23" xr:uid="{00000000-0002-0000-1100-000000000000}"/>
  </dataValidations>
  <printOptions horizontalCentered="1"/>
  <pageMargins left="0.39370078740157483" right="0.39370078740157483" top="0.59055118110236227" bottom="0.43307086614173229" header="0.31496062992125984" footer="0.19685039370078741"/>
  <pageSetup scale="70" orientation="landscape" r:id="rId1"/>
  <headerFooter>
    <oddHeader>&amp;L&amp;G</oddHeader>
    <oddFooter>&amp;R&amp;"Carlito,Negrita"Telesecundaria&amp;"Carlito,Normal",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FFC000"/>
  </sheetPr>
  <dimension ref="A1:U8"/>
  <sheetViews>
    <sheetView zoomScale="80" zoomScaleNormal="80" workbookViewId="0">
      <pane ySplit="2" topLeftCell="A3" activePane="bottomLeft" state="frozen"/>
      <selection activeCell="B1" sqref="B1"/>
      <selection pane="bottomLeft" activeCell="C9" sqref="C9:C38"/>
    </sheetView>
  </sheetViews>
  <sheetFormatPr baseColWidth="10" defaultColWidth="11.42578125" defaultRowHeight="15" x14ac:dyDescent="0.25"/>
  <cols>
    <col min="1" max="1" width="11.5703125" style="2" bestFit="1" customWidth="1"/>
    <col min="2" max="2" width="11.28515625" style="2" bestFit="1" customWidth="1"/>
    <col min="3" max="3" width="53.42578125" style="2" bestFit="1" customWidth="1"/>
    <col min="4" max="4" width="21.28515625" style="2" bestFit="1" customWidth="1"/>
    <col min="5" max="5" width="9.28515625" style="2" bestFit="1" customWidth="1"/>
    <col min="6" max="6" width="6.42578125" style="2" bestFit="1" customWidth="1"/>
    <col min="7" max="7" width="7.7109375" style="2" bestFit="1" customWidth="1"/>
    <col min="8" max="8" width="7.28515625" style="2" bestFit="1" customWidth="1"/>
    <col min="9" max="9" width="8" style="2" customWidth="1"/>
    <col min="10" max="10" width="14.28515625" style="2" bestFit="1" customWidth="1"/>
    <col min="11" max="11" width="11.7109375" style="2" bestFit="1" customWidth="1"/>
    <col min="12" max="13" width="12.7109375" style="2" bestFit="1" customWidth="1"/>
    <col min="14" max="14" width="17.42578125" style="2" bestFit="1" customWidth="1"/>
    <col min="15" max="15" width="17" style="2" bestFit="1" customWidth="1"/>
    <col min="16" max="16" width="13.5703125" style="2" bestFit="1" customWidth="1"/>
    <col min="17" max="17" width="9.7109375" style="2" bestFit="1" customWidth="1"/>
    <col min="18" max="19" width="9.7109375" style="2" customWidth="1"/>
    <col min="20" max="20" width="11.5703125" style="2" bestFit="1" customWidth="1"/>
    <col min="21" max="21" width="10.7109375" style="2" bestFit="1" customWidth="1"/>
    <col min="22" max="16384" width="11.42578125" style="1"/>
  </cols>
  <sheetData>
    <row r="1" spans="1:21" x14ac:dyDescent="0.25">
      <c r="A1" s="4">
        <v>1</v>
      </c>
      <c r="B1" s="4">
        <v>2</v>
      </c>
      <c r="C1" s="4">
        <v>3</v>
      </c>
      <c r="D1" s="4">
        <v>4</v>
      </c>
      <c r="E1" s="4">
        <v>5</v>
      </c>
      <c r="F1" s="4">
        <v>6</v>
      </c>
      <c r="G1" s="4">
        <v>7</v>
      </c>
      <c r="H1" s="4">
        <v>8</v>
      </c>
      <c r="I1" s="4">
        <v>9</v>
      </c>
      <c r="J1" s="4">
        <v>10</v>
      </c>
      <c r="K1" s="4">
        <v>11</v>
      </c>
      <c r="L1" s="4">
        <v>12</v>
      </c>
      <c r="M1" s="4">
        <v>13</v>
      </c>
      <c r="N1" s="4">
        <v>14</v>
      </c>
      <c r="O1" s="4">
        <v>15</v>
      </c>
      <c r="P1" s="4">
        <v>16</v>
      </c>
      <c r="Q1" s="4">
        <v>17</v>
      </c>
      <c r="R1" s="4"/>
      <c r="S1" s="4"/>
      <c r="T1" s="4">
        <v>18</v>
      </c>
      <c r="U1" s="4">
        <v>19</v>
      </c>
    </row>
    <row r="2" spans="1:21" s="3" customFormat="1" x14ac:dyDescent="0.2">
      <c r="A2" s="7" t="s">
        <v>21</v>
      </c>
      <c r="B2" s="7" t="s">
        <v>20</v>
      </c>
      <c r="C2" s="7" t="s">
        <v>22</v>
      </c>
      <c r="D2" s="7" t="s">
        <v>23</v>
      </c>
      <c r="E2" s="7" t="s">
        <v>724</v>
      </c>
      <c r="F2" s="7" t="s">
        <v>24</v>
      </c>
      <c r="G2" s="7" t="s">
        <v>25</v>
      </c>
      <c r="H2" s="7" t="s">
        <v>26</v>
      </c>
      <c r="I2" s="7" t="s">
        <v>725</v>
      </c>
      <c r="J2" s="7" t="s">
        <v>726</v>
      </c>
      <c r="K2" s="7" t="s">
        <v>27</v>
      </c>
      <c r="L2" s="7" t="s">
        <v>28</v>
      </c>
      <c r="M2" s="7" t="s">
        <v>29</v>
      </c>
      <c r="N2" s="7" t="s">
        <v>30</v>
      </c>
      <c r="O2" s="7" t="s">
        <v>727</v>
      </c>
      <c r="P2" s="7" t="s">
        <v>728</v>
      </c>
      <c r="Q2" s="7" t="s">
        <v>729</v>
      </c>
      <c r="R2" s="7" t="s">
        <v>31</v>
      </c>
      <c r="S2" s="7" t="s">
        <v>730</v>
      </c>
      <c r="T2" s="7" t="s">
        <v>731</v>
      </c>
      <c r="U2" s="7" t="s">
        <v>732</v>
      </c>
    </row>
    <row r="3" spans="1:21" x14ac:dyDescent="0.25">
      <c r="A3" t="s">
        <v>832</v>
      </c>
      <c r="B3" t="s">
        <v>833</v>
      </c>
      <c r="C3" t="s">
        <v>834</v>
      </c>
      <c r="D3" t="s">
        <v>36</v>
      </c>
      <c r="E3" t="s">
        <v>2</v>
      </c>
      <c r="F3" t="s">
        <v>35</v>
      </c>
      <c r="G3" t="s">
        <v>9</v>
      </c>
      <c r="H3" t="s">
        <v>2</v>
      </c>
      <c r="I3">
        <v>51001</v>
      </c>
      <c r="J3" t="s">
        <v>193</v>
      </c>
      <c r="K3" t="s">
        <v>641</v>
      </c>
      <c r="L3" t="s">
        <v>642</v>
      </c>
      <c r="M3" t="s">
        <v>642</v>
      </c>
      <c r="N3" t="s">
        <v>835</v>
      </c>
      <c r="O3" t="s">
        <v>658</v>
      </c>
      <c r="P3">
        <v>26799174</v>
      </c>
      <c r="Q3">
        <v>26799174</v>
      </c>
      <c r="R3" t="s">
        <v>836</v>
      </c>
      <c r="S3" s="425">
        <v>87667791</v>
      </c>
      <c r="T3" t="s">
        <v>800</v>
      </c>
      <c r="U3">
        <v>26799174</v>
      </c>
    </row>
    <row r="4" spans="1:21" x14ac:dyDescent="0.25">
      <c r="A4" t="s">
        <v>837</v>
      </c>
      <c r="B4" t="s">
        <v>838</v>
      </c>
      <c r="C4" t="s">
        <v>839</v>
      </c>
      <c r="D4" t="s">
        <v>840</v>
      </c>
      <c r="E4" t="s">
        <v>7</v>
      </c>
      <c r="F4" t="s">
        <v>32</v>
      </c>
      <c r="G4" t="s">
        <v>841</v>
      </c>
      <c r="H4" t="s">
        <v>3</v>
      </c>
      <c r="I4">
        <v>21404</v>
      </c>
      <c r="J4" t="s">
        <v>313</v>
      </c>
      <c r="K4" t="s">
        <v>34</v>
      </c>
      <c r="L4" t="s">
        <v>842</v>
      </c>
      <c r="M4" t="s">
        <v>843</v>
      </c>
      <c r="N4" t="s">
        <v>844</v>
      </c>
      <c r="O4" t="s">
        <v>658</v>
      </c>
      <c r="P4">
        <v>72983585</v>
      </c>
      <c r="Q4" t="s">
        <v>733</v>
      </c>
      <c r="R4" t="s">
        <v>845</v>
      </c>
      <c r="S4" s="425">
        <v>72983585</v>
      </c>
      <c r="T4" t="s">
        <v>846</v>
      </c>
      <c r="U4">
        <v>24777082</v>
      </c>
    </row>
    <row r="5" spans="1:21" x14ac:dyDescent="0.25">
      <c r="A5" t="s">
        <v>847</v>
      </c>
      <c r="B5" t="s">
        <v>848</v>
      </c>
      <c r="C5" t="s">
        <v>849</v>
      </c>
      <c r="D5" t="s">
        <v>850</v>
      </c>
      <c r="E5" t="s">
        <v>2</v>
      </c>
      <c r="F5" t="s">
        <v>32</v>
      </c>
      <c r="G5" t="s">
        <v>13</v>
      </c>
      <c r="H5" t="s">
        <v>4</v>
      </c>
      <c r="I5">
        <v>21305</v>
      </c>
      <c r="J5" t="s">
        <v>305</v>
      </c>
      <c r="K5" t="s">
        <v>34</v>
      </c>
      <c r="L5" t="s">
        <v>851</v>
      </c>
      <c r="M5" t="s">
        <v>852</v>
      </c>
      <c r="N5" t="s">
        <v>853</v>
      </c>
      <c r="O5" t="s">
        <v>658</v>
      </c>
      <c r="P5">
        <v>44057993</v>
      </c>
      <c r="Q5">
        <v>62842798</v>
      </c>
      <c r="R5" t="s">
        <v>854</v>
      </c>
      <c r="S5" s="425">
        <v>24700533</v>
      </c>
      <c r="T5" t="s">
        <v>855</v>
      </c>
      <c r="U5">
        <v>24700533</v>
      </c>
    </row>
    <row r="6" spans="1:21" x14ac:dyDescent="0.25">
      <c r="A6" t="s">
        <v>856</v>
      </c>
      <c r="B6" t="s">
        <v>857</v>
      </c>
      <c r="C6" t="s">
        <v>858</v>
      </c>
      <c r="D6" t="s">
        <v>34</v>
      </c>
      <c r="E6" t="s">
        <v>8</v>
      </c>
      <c r="F6" t="s">
        <v>32</v>
      </c>
      <c r="G6" t="s">
        <v>3</v>
      </c>
      <c r="H6" t="s">
        <v>2</v>
      </c>
      <c r="I6">
        <v>20401</v>
      </c>
      <c r="J6" t="s">
        <v>170</v>
      </c>
      <c r="K6" t="s">
        <v>34</v>
      </c>
      <c r="L6" t="s">
        <v>859</v>
      </c>
      <c r="M6" t="s">
        <v>859</v>
      </c>
      <c r="N6" t="s">
        <v>860</v>
      </c>
      <c r="O6" t="s">
        <v>658</v>
      </c>
      <c r="P6">
        <v>63828835</v>
      </c>
      <c r="Q6" t="s">
        <v>733</v>
      </c>
      <c r="R6" t="s">
        <v>861</v>
      </c>
      <c r="S6" s="425" t="s">
        <v>733</v>
      </c>
      <c r="T6" t="s">
        <v>801</v>
      </c>
      <c r="U6">
        <v>24289926</v>
      </c>
    </row>
    <row r="7" spans="1:21" x14ac:dyDescent="0.25">
      <c r="A7" t="s">
        <v>862</v>
      </c>
      <c r="B7" t="s">
        <v>863</v>
      </c>
      <c r="C7" t="s">
        <v>864</v>
      </c>
      <c r="D7" t="s">
        <v>34</v>
      </c>
      <c r="E7" t="s">
        <v>8</v>
      </c>
      <c r="F7" t="s">
        <v>32</v>
      </c>
      <c r="G7" t="s">
        <v>8</v>
      </c>
      <c r="H7" t="s">
        <v>4</v>
      </c>
      <c r="I7">
        <v>20905</v>
      </c>
      <c r="J7" t="s">
        <v>277</v>
      </c>
      <c r="K7" t="s">
        <v>34</v>
      </c>
      <c r="L7" t="s">
        <v>643</v>
      </c>
      <c r="M7" t="s">
        <v>865</v>
      </c>
      <c r="N7" t="s">
        <v>865</v>
      </c>
      <c r="O7" t="s">
        <v>658</v>
      </c>
      <c r="P7">
        <v>24283285</v>
      </c>
      <c r="Q7">
        <v>24289926</v>
      </c>
      <c r="R7" t="s">
        <v>866</v>
      </c>
      <c r="S7" s="425">
        <v>83360836</v>
      </c>
      <c r="T7" t="s">
        <v>801</v>
      </c>
      <c r="U7">
        <v>24289926</v>
      </c>
    </row>
    <row r="8" spans="1:21" x14ac:dyDescent="0.25">
      <c r="A8" t="s">
        <v>867</v>
      </c>
      <c r="B8" t="s">
        <v>868</v>
      </c>
      <c r="C8" t="s">
        <v>869</v>
      </c>
      <c r="D8" t="s">
        <v>33</v>
      </c>
      <c r="E8" t="s">
        <v>5</v>
      </c>
      <c r="F8" t="s">
        <v>32</v>
      </c>
      <c r="G8" t="s">
        <v>12</v>
      </c>
      <c r="H8" t="s">
        <v>3</v>
      </c>
      <c r="I8">
        <v>21104</v>
      </c>
      <c r="J8" t="s">
        <v>293</v>
      </c>
      <c r="K8" t="s">
        <v>34</v>
      </c>
      <c r="L8" t="s">
        <v>870</v>
      </c>
      <c r="M8" t="s">
        <v>147</v>
      </c>
      <c r="N8" t="s">
        <v>871</v>
      </c>
      <c r="O8" t="s">
        <v>658</v>
      </c>
      <c r="P8">
        <v>21006563</v>
      </c>
      <c r="Q8">
        <v>83373391</v>
      </c>
      <c r="R8" t="s">
        <v>872</v>
      </c>
      <c r="S8" s="425" t="s">
        <v>873</v>
      </c>
      <c r="T8" t="s">
        <v>874</v>
      </c>
      <c r="U8">
        <v>24631092</v>
      </c>
    </row>
  </sheetData>
  <sheetProtection algorithmName="SHA-512" hashValue="laOxNADoICOSwGRmP86PIiAIg1yCWB+VxEa0HeH4AnDASNIpDfzQwKU8DY/5BnuFD0xGkJuRYLc8SqAY4otufQ==" saltValue="ZqFHL8R06Gm6MSD4QrBSdQ==" spinCount="100000" sheet="1" objects="1" scenarios="1"/>
  <autoFilter ref="A2:U8" xr:uid="{00000000-0009-0000-0000-000001000000}">
    <sortState xmlns:xlrd2="http://schemas.microsoft.com/office/spreadsheetml/2017/richdata2" ref="A3:U8">
      <sortCondition ref="A3:A8"/>
    </sortState>
  </autoFilter>
  <sortState xmlns:xlrd2="http://schemas.microsoft.com/office/spreadsheetml/2017/richdata2" ref="A3:U8">
    <sortCondition ref="A3:A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E92"/>
  <sheetViews>
    <sheetView showGridLines="0" tabSelected="1" zoomScale="95" zoomScaleNormal="95" workbookViewId="0"/>
  </sheetViews>
  <sheetFormatPr baseColWidth="10" defaultColWidth="11.42578125" defaultRowHeight="15" x14ac:dyDescent="0.25"/>
  <cols>
    <col min="1" max="1" width="6.7109375" style="428" customWidth="1"/>
    <col min="2" max="2" width="43.140625" style="10" customWidth="1"/>
    <col min="3" max="3" width="63.85546875" style="10" customWidth="1"/>
    <col min="4" max="4" width="2.85546875" style="10" customWidth="1"/>
    <col min="5" max="5" width="45" style="10" customWidth="1"/>
    <col min="6" max="16384" width="11.42578125" style="8"/>
  </cols>
  <sheetData>
    <row r="1" spans="1:5" x14ac:dyDescent="0.25">
      <c r="A1" s="428">
        <v>1</v>
      </c>
    </row>
    <row r="2" spans="1:5" ht="33.75" x14ac:dyDescent="0.5">
      <c r="A2" s="428">
        <v>2</v>
      </c>
      <c r="B2" s="475" t="s">
        <v>785</v>
      </c>
      <c r="C2" s="475"/>
      <c r="D2" s="475"/>
      <c r="E2" s="475"/>
    </row>
    <row r="3" spans="1:5" ht="31.5" x14ac:dyDescent="0.25">
      <c r="A3" s="428">
        <v>3</v>
      </c>
      <c r="B3" s="476" t="s">
        <v>831</v>
      </c>
      <c r="C3" s="476"/>
      <c r="D3" s="476"/>
      <c r="E3" s="476"/>
    </row>
    <row r="4" spans="1:5" ht="13.5" customHeight="1" x14ac:dyDescent="0.25">
      <c r="A4" s="428">
        <v>4</v>
      </c>
      <c r="D4" s="9"/>
      <c r="E4" s="477" t="s">
        <v>784</v>
      </c>
    </row>
    <row r="5" spans="1:5" ht="21.75" customHeight="1" x14ac:dyDescent="0.25">
      <c r="A5" s="428">
        <v>5</v>
      </c>
      <c r="B5" s="11" t="s">
        <v>38</v>
      </c>
      <c r="C5" s="293"/>
      <c r="D5" s="12"/>
      <c r="E5" s="478"/>
    </row>
    <row r="6" spans="1:5" ht="21.75" customHeight="1" x14ac:dyDescent="0.25">
      <c r="A6" s="428">
        <v>6</v>
      </c>
      <c r="B6" s="11" t="s">
        <v>11</v>
      </c>
      <c r="C6" s="294" t="str">
        <f>IFERROR(VLOOKUP(C5,datos,3,0),"")</f>
        <v/>
      </c>
      <c r="D6" s="12"/>
      <c r="E6" s="479" t="str">
        <f>CONCATENATE("4.",C7,"-",C5,"-",C6)</f>
        <v>4.--</v>
      </c>
    </row>
    <row r="7" spans="1:5" ht="21.75" customHeight="1" x14ac:dyDescent="0.25">
      <c r="A7" s="428">
        <v>7</v>
      </c>
      <c r="B7" s="11" t="s">
        <v>1</v>
      </c>
      <c r="C7" s="13" t="str">
        <f>IFERROR(VLOOKUP(C5,datos,2,0),"")</f>
        <v/>
      </c>
      <c r="D7" s="12"/>
      <c r="E7" s="480"/>
    </row>
    <row r="8" spans="1:5" ht="21" customHeight="1" x14ac:dyDescent="0.25">
      <c r="A8" s="428">
        <v>8</v>
      </c>
      <c r="B8" s="11"/>
      <c r="D8" s="12"/>
      <c r="E8" s="14"/>
    </row>
    <row r="9" spans="1:5" ht="21" customHeight="1" x14ac:dyDescent="0.25">
      <c r="A9" s="428">
        <v>9</v>
      </c>
      <c r="B9" s="11" t="s">
        <v>734</v>
      </c>
      <c r="C9" s="295" t="str">
        <f>IFERROR(VLOOKUP(C5,datos,16,0),"")</f>
        <v/>
      </c>
      <c r="D9" s="15"/>
    </row>
    <row r="10" spans="1:5" ht="21" customHeight="1" x14ac:dyDescent="0.25">
      <c r="A10" s="428">
        <v>10</v>
      </c>
      <c r="B10" s="11" t="s">
        <v>735</v>
      </c>
      <c r="C10" s="295" t="str">
        <f>IFERROR(VLOOKUP(C5,datos,17,0),"")</f>
        <v/>
      </c>
      <c r="D10" s="15"/>
    </row>
    <row r="11" spans="1:5" ht="21" customHeight="1" x14ac:dyDescent="0.25">
      <c r="A11" s="428">
        <v>11</v>
      </c>
      <c r="B11" s="11"/>
      <c r="C11" s="16"/>
      <c r="D11" s="15"/>
      <c r="E11" s="17" t="s">
        <v>736</v>
      </c>
    </row>
    <row r="12" spans="1:5" ht="21" customHeight="1" x14ac:dyDescent="0.25">
      <c r="A12" s="428">
        <v>12</v>
      </c>
      <c r="B12" s="11" t="s">
        <v>737</v>
      </c>
      <c r="C12" s="296" t="str">
        <f>IFERROR(VLOOKUP(C13,prov,2,0),"")</f>
        <v/>
      </c>
      <c r="D12" s="18"/>
    </row>
    <row r="13" spans="1:5" ht="21" customHeight="1" x14ac:dyDescent="0.25">
      <c r="A13" s="428">
        <v>13</v>
      </c>
      <c r="B13" s="11" t="s">
        <v>89</v>
      </c>
      <c r="C13" s="19" t="str">
        <f>IFERROR(VLOOKUP(C5,datos,9,0),"")</f>
        <v/>
      </c>
      <c r="D13" s="18"/>
    </row>
    <row r="14" spans="1:5" ht="21" customHeight="1" x14ac:dyDescent="0.25">
      <c r="A14" s="428">
        <v>14</v>
      </c>
      <c r="B14" s="20" t="s">
        <v>6</v>
      </c>
      <c r="C14" s="297" t="str">
        <f>IFERROR(VLOOKUP(C5,datos,15,0),"")</f>
        <v/>
      </c>
      <c r="D14" s="21"/>
    </row>
    <row r="15" spans="1:5" ht="21" customHeight="1" x14ac:dyDescent="0.25">
      <c r="A15" s="428">
        <v>15</v>
      </c>
      <c r="B15" s="20" t="s">
        <v>37</v>
      </c>
      <c r="C15" s="297" t="str">
        <f>IFERROR(VLOOKUP(C5,datos,4,0),"")</f>
        <v/>
      </c>
      <c r="D15" s="21"/>
    </row>
    <row r="16" spans="1:5" ht="21" customHeight="1" x14ac:dyDescent="0.25">
      <c r="A16" s="428">
        <v>16</v>
      </c>
      <c r="B16" s="20" t="s">
        <v>10</v>
      </c>
      <c r="C16" s="298" t="str">
        <f>IFERROR(VLOOKUP(C5,datos,5,0),"")</f>
        <v/>
      </c>
      <c r="D16" s="21"/>
      <c r="E16" s="17" t="s">
        <v>738</v>
      </c>
    </row>
    <row r="17" spans="1:5" ht="21" customHeight="1" x14ac:dyDescent="0.25">
      <c r="A17" s="428">
        <v>17</v>
      </c>
      <c r="B17" s="22"/>
      <c r="C17" s="22"/>
    </row>
    <row r="18" spans="1:5" ht="21" customHeight="1" x14ac:dyDescent="0.25">
      <c r="A18" s="428">
        <v>18</v>
      </c>
      <c r="B18" s="11" t="s">
        <v>739</v>
      </c>
      <c r="C18" s="299" t="str">
        <f>IFERROR(VLOOKUP(C5,datos,18,0),"")</f>
        <v/>
      </c>
      <c r="D18" s="23"/>
      <c r="E18" s="8"/>
    </row>
    <row r="19" spans="1:5" ht="21" customHeight="1" x14ac:dyDescent="0.25">
      <c r="A19" s="428">
        <v>19</v>
      </c>
      <c r="B19" s="11" t="s">
        <v>740</v>
      </c>
      <c r="C19" s="295" t="str">
        <f>IFERROR(VLOOKUP(C5,datos,19,0),"")</f>
        <v/>
      </c>
      <c r="D19" s="24"/>
      <c r="E19" s="8"/>
    </row>
    <row r="20" spans="1:5" ht="21" customHeight="1" x14ac:dyDescent="0.25">
      <c r="A20" s="428">
        <v>20</v>
      </c>
      <c r="B20" s="11" t="s">
        <v>741</v>
      </c>
      <c r="C20" s="299" t="str">
        <f>IFERROR(VLOOKUP(C5,datos,20,0),"")</f>
        <v/>
      </c>
      <c r="D20" s="21"/>
      <c r="E20" s="8"/>
    </row>
    <row r="21" spans="1:5" ht="21" customHeight="1" x14ac:dyDescent="0.25">
      <c r="A21" s="428">
        <v>21</v>
      </c>
      <c r="B21" s="11" t="s">
        <v>742</v>
      </c>
      <c r="C21" s="295" t="str">
        <f>IFERROR(VLOOKUP(C5,datos,21,0),"")</f>
        <v/>
      </c>
      <c r="E21" s="17" t="s">
        <v>743</v>
      </c>
    </row>
    <row r="22" spans="1:5" ht="21" customHeight="1" x14ac:dyDescent="0.25">
      <c r="B22" s="25"/>
      <c r="E22" s="8"/>
    </row>
    <row r="23" spans="1:5" x14ac:dyDescent="0.25">
      <c r="A23" s="48"/>
      <c r="B23" s="26"/>
      <c r="C23" s="481" t="s">
        <v>753</v>
      </c>
      <c r="D23" s="482"/>
      <c r="E23" s="483"/>
    </row>
    <row r="24" spans="1:5" x14ac:dyDescent="0.25">
      <c r="C24" s="484"/>
      <c r="D24" s="485"/>
      <c r="E24" s="486"/>
    </row>
    <row r="25" spans="1:5" x14ac:dyDescent="0.25">
      <c r="C25" s="484"/>
      <c r="D25" s="485"/>
      <c r="E25" s="486"/>
    </row>
    <row r="26" spans="1:5" x14ac:dyDescent="0.25">
      <c r="C26" s="484"/>
      <c r="D26" s="485"/>
      <c r="E26" s="486"/>
    </row>
    <row r="27" spans="1:5" x14ac:dyDescent="0.25">
      <c r="C27" s="487"/>
      <c r="D27" s="488"/>
      <c r="E27" s="489"/>
    </row>
    <row r="28" spans="1:5" ht="17.25" customHeight="1" x14ac:dyDescent="0.25">
      <c r="E28" s="8"/>
    </row>
    <row r="29" spans="1:5" ht="17.25" customHeight="1" x14ac:dyDescent="0.25">
      <c r="E29" s="8"/>
    </row>
    <row r="30" spans="1:5" ht="17.25" customHeight="1" x14ac:dyDescent="0.25">
      <c r="E30" s="8"/>
    </row>
    <row r="31" spans="1:5" ht="17.25" customHeight="1" x14ac:dyDescent="0.25">
      <c r="E31" s="8"/>
    </row>
    <row r="32" spans="1:5" x14ac:dyDescent="0.25">
      <c r="E32" s="8"/>
    </row>
    <row r="87" ht="1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5" customHeight="1" x14ac:dyDescent="0.25"/>
  </sheetData>
  <sheetProtection algorithmName="SHA-512" hashValue="oeWyFBlaCmOFHKks15/y1EcpM/yL1I+ofNhLlpx0ZXnAm5Vdyum8wtuBPISZ0Ypnb+/kMe+4N3XTCDlj3acfnw==" saltValue="1L2fwzfC79i1+6tuV4Qldw==" spinCount="100000" sheet="1" objects="1" scenarios="1"/>
  <mergeCells count="5">
    <mergeCell ref="B2:E2"/>
    <mergeCell ref="B3:E3"/>
    <mergeCell ref="E4:E5"/>
    <mergeCell ref="E6:E7"/>
    <mergeCell ref="C23:E27"/>
  </mergeCells>
  <conditionalFormatting sqref="C6 C13:C16">
    <cfRule type="cellIs" dxfId="84" priority="4" operator="equal">
      <formula>#N/A</formula>
    </cfRule>
  </conditionalFormatting>
  <conditionalFormatting sqref="C9:C11">
    <cfRule type="cellIs" dxfId="83" priority="5" operator="equal">
      <formula>#N/A</formula>
    </cfRule>
  </conditionalFormatting>
  <conditionalFormatting sqref="C19">
    <cfRule type="cellIs" dxfId="82" priority="2" operator="equal">
      <formula>#N/A</formula>
    </cfRule>
  </conditionalFormatting>
  <conditionalFormatting sqref="C21">
    <cfRule type="cellIs" dxfId="81" priority="1" operator="equal">
      <formula>#N/A</formula>
    </cfRule>
  </conditionalFormatting>
  <conditionalFormatting sqref="C9:D16">
    <cfRule type="cellIs" dxfId="80" priority="3" operator="equal">
      <formula>#N/A</formula>
    </cfRule>
  </conditionalFormatting>
  <printOptions horizontalCentered="1"/>
  <pageMargins left="0.39370078740157483" right="0.39370078740157483" top="1.17" bottom="0.43307086614173229" header="0.31496062992125984" footer="0.19685039370078741"/>
  <pageSetup scale="84" orientation="landscape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>
    <pageSetUpPr fitToPage="1"/>
  </sheetPr>
  <dimension ref="A1:Z24"/>
  <sheetViews>
    <sheetView showGridLines="0" zoomScale="95" zoomScaleNormal="95" workbookViewId="0"/>
  </sheetViews>
  <sheetFormatPr baseColWidth="10" defaultColWidth="11.42578125" defaultRowHeight="15" x14ac:dyDescent="0.25"/>
  <cols>
    <col min="1" max="1" width="7.5703125" style="27" customWidth="1"/>
    <col min="2" max="2" width="45.28515625" style="8" customWidth="1"/>
    <col min="3" max="20" width="7.140625" style="8" customWidth="1"/>
    <col min="21" max="16384" width="11.42578125" style="8"/>
  </cols>
  <sheetData>
    <row r="1" spans="1:26" ht="18" customHeight="1" x14ac:dyDescent="0.3">
      <c r="A1" s="428">
        <v>1</v>
      </c>
      <c r="B1" s="128" t="s">
        <v>90</v>
      </c>
      <c r="C1" s="266"/>
      <c r="D1" s="266"/>
      <c r="E1" s="266"/>
      <c r="F1" s="266"/>
      <c r="G1" s="266"/>
      <c r="H1" s="266"/>
      <c r="I1" s="266"/>
      <c r="J1" s="266"/>
      <c r="K1" s="266"/>
    </row>
    <row r="2" spans="1:26" ht="18" customHeight="1" x14ac:dyDescent="0.3">
      <c r="A2" s="428">
        <v>2</v>
      </c>
      <c r="B2" s="128" t="s">
        <v>75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</row>
    <row r="3" spans="1:26" ht="19.5" thickBot="1" x14ac:dyDescent="0.35">
      <c r="A3" s="428">
        <v>3</v>
      </c>
      <c r="B3" s="427" t="s">
        <v>786</v>
      </c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6"/>
      <c r="V3" s="226"/>
      <c r="W3" s="226"/>
      <c r="X3" s="226"/>
      <c r="Y3" s="226"/>
      <c r="Z3" s="226"/>
    </row>
    <row r="4" spans="1:26" ht="21.75" customHeight="1" thickTop="1" x14ac:dyDescent="0.25">
      <c r="A4" s="428">
        <v>4</v>
      </c>
      <c r="B4" s="503" t="s">
        <v>751</v>
      </c>
      <c r="C4" s="505" t="s">
        <v>0</v>
      </c>
      <c r="D4" s="501"/>
      <c r="E4" s="501"/>
      <c r="F4" s="500" t="s">
        <v>821</v>
      </c>
      <c r="G4" s="501"/>
      <c r="H4" s="502"/>
      <c r="I4" s="500" t="s">
        <v>822</v>
      </c>
      <c r="J4" s="501"/>
      <c r="K4" s="502"/>
      <c r="L4" s="501" t="s">
        <v>823</v>
      </c>
      <c r="M4" s="501"/>
      <c r="N4" s="501"/>
      <c r="O4" s="500" t="s">
        <v>824</v>
      </c>
      <c r="P4" s="501"/>
      <c r="Q4" s="502"/>
      <c r="R4" s="500" t="s">
        <v>825</v>
      </c>
      <c r="S4" s="501"/>
      <c r="T4" s="501"/>
    </row>
    <row r="5" spans="1:26" ht="30" customHeight="1" thickBot="1" x14ac:dyDescent="0.3">
      <c r="A5" s="428">
        <v>5</v>
      </c>
      <c r="B5" s="504"/>
      <c r="C5" s="228" t="s">
        <v>0</v>
      </c>
      <c r="D5" s="66" t="s">
        <v>19</v>
      </c>
      <c r="E5" s="209" t="s">
        <v>18</v>
      </c>
      <c r="F5" s="207" t="s">
        <v>0</v>
      </c>
      <c r="G5" s="66" t="s">
        <v>19</v>
      </c>
      <c r="H5" s="209" t="s">
        <v>18</v>
      </c>
      <c r="I5" s="207" t="s">
        <v>0</v>
      </c>
      <c r="J5" s="66" t="s">
        <v>19</v>
      </c>
      <c r="K5" s="209" t="s">
        <v>18</v>
      </c>
      <c r="L5" s="207" t="s">
        <v>0</v>
      </c>
      <c r="M5" s="66" t="s">
        <v>19</v>
      </c>
      <c r="N5" s="208" t="s">
        <v>18</v>
      </c>
      <c r="O5" s="207" t="s">
        <v>0</v>
      </c>
      <c r="P5" s="66" t="s">
        <v>19</v>
      </c>
      <c r="Q5" s="209" t="s">
        <v>18</v>
      </c>
      <c r="R5" s="207" t="s">
        <v>0</v>
      </c>
      <c r="S5" s="66" t="s">
        <v>19</v>
      </c>
      <c r="T5" s="209" t="s">
        <v>18</v>
      </c>
    </row>
    <row r="6" spans="1:26" ht="24.75" customHeight="1" thickTop="1" thickBot="1" x14ac:dyDescent="0.3">
      <c r="A6" s="428">
        <v>6</v>
      </c>
      <c r="B6" s="267" t="s">
        <v>792</v>
      </c>
      <c r="C6" s="268">
        <f>+D6+E6</f>
        <v>0</v>
      </c>
      <c r="D6" s="269">
        <f>+G6+J6+M6+P6+S6</f>
        <v>0</v>
      </c>
      <c r="E6" s="270">
        <f>+H6+K6+N6+Q6+T6</f>
        <v>0</v>
      </c>
      <c r="F6" s="271">
        <f>+G6+H6</f>
        <v>0</v>
      </c>
      <c r="G6" s="303"/>
      <c r="H6" s="304"/>
      <c r="I6" s="271">
        <f>+J6+K6</f>
        <v>0</v>
      </c>
      <c r="J6" s="303"/>
      <c r="K6" s="304"/>
      <c r="L6" s="270">
        <f>+M6+N6</f>
        <v>0</v>
      </c>
      <c r="M6" s="303"/>
      <c r="N6" s="315"/>
      <c r="O6" s="271">
        <f>+P6+Q6</f>
        <v>0</v>
      </c>
      <c r="P6" s="303"/>
      <c r="Q6" s="304"/>
      <c r="R6" s="271">
        <f>+S6+T6</f>
        <v>0</v>
      </c>
      <c r="S6" s="303"/>
      <c r="T6" s="315"/>
    </row>
    <row r="7" spans="1:26" ht="22.5" customHeight="1" x14ac:dyDescent="0.25">
      <c r="A7" s="428">
        <v>7</v>
      </c>
      <c r="B7" s="272" t="s">
        <v>793</v>
      </c>
      <c r="C7" s="248">
        <f>D7+E7</f>
        <v>0</v>
      </c>
      <c r="D7" s="249">
        <f>G7+J7+M7+P7+S7</f>
        <v>0</v>
      </c>
      <c r="E7" s="273">
        <f>+H7+K7+N7+Q7+T7</f>
        <v>0</v>
      </c>
      <c r="F7" s="232">
        <f>+G7+H7</f>
        <v>0</v>
      </c>
      <c r="G7" s="305"/>
      <c r="H7" s="306"/>
      <c r="I7" s="232">
        <f>+J7+K7</f>
        <v>0</v>
      </c>
      <c r="J7" s="305"/>
      <c r="K7" s="306"/>
      <c r="L7" s="231">
        <f>+M7+N7</f>
        <v>0</v>
      </c>
      <c r="M7" s="305"/>
      <c r="N7" s="316"/>
      <c r="O7" s="232">
        <f>+P7+Q7</f>
        <v>0</v>
      </c>
      <c r="P7" s="305"/>
      <c r="Q7" s="306"/>
      <c r="R7" s="232">
        <f>+S7+T7</f>
        <v>0</v>
      </c>
      <c r="S7" s="305"/>
      <c r="T7" s="316"/>
    </row>
    <row r="8" spans="1:26" ht="22.5" customHeight="1" x14ac:dyDescent="0.25">
      <c r="A8" s="428">
        <v>8</v>
      </c>
      <c r="B8" s="274" t="s">
        <v>794</v>
      </c>
      <c r="C8" s="233">
        <f t="shared" ref="C8" si="0">D8+E8</f>
        <v>0</v>
      </c>
      <c r="D8" s="234">
        <f>G8+J8+M8+P8+S8</f>
        <v>0</v>
      </c>
      <c r="E8" s="235">
        <f>+H8+K8+N8+Q8+T8</f>
        <v>0</v>
      </c>
      <c r="F8" s="236">
        <f t="shared" ref="F8" si="1">+G8+H8</f>
        <v>0</v>
      </c>
      <c r="G8" s="307"/>
      <c r="H8" s="308"/>
      <c r="I8" s="236">
        <f t="shared" ref="I8" si="2">+J8+K8</f>
        <v>0</v>
      </c>
      <c r="J8" s="307"/>
      <c r="K8" s="308"/>
      <c r="L8" s="235">
        <f t="shared" ref="L8" si="3">+M8+N8</f>
        <v>0</v>
      </c>
      <c r="M8" s="307"/>
      <c r="N8" s="317"/>
      <c r="O8" s="236">
        <f t="shared" ref="O8" si="4">+P8+Q8</f>
        <v>0</v>
      </c>
      <c r="P8" s="307"/>
      <c r="Q8" s="308"/>
      <c r="R8" s="236">
        <f t="shared" ref="R8" si="5">+S8+T8</f>
        <v>0</v>
      </c>
      <c r="S8" s="307"/>
      <c r="T8" s="317"/>
    </row>
    <row r="9" spans="1:26" ht="22.5" customHeight="1" x14ac:dyDescent="0.25">
      <c r="A9" s="428">
        <v>9</v>
      </c>
      <c r="B9" s="274" t="s">
        <v>795</v>
      </c>
      <c r="C9" s="233">
        <f t="shared" ref="C9" si="6">D9+E9</f>
        <v>0</v>
      </c>
      <c r="D9" s="234">
        <f>G9+J9+M9+P9+S9</f>
        <v>0</v>
      </c>
      <c r="E9" s="235">
        <f>+H9+K9+N9+Q9+T9</f>
        <v>0</v>
      </c>
      <c r="F9" s="236">
        <f t="shared" ref="F9" si="7">+G9+H9</f>
        <v>0</v>
      </c>
      <c r="G9" s="307"/>
      <c r="H9" s="308"/>
      <c r="I9" s="236">
        <f t="shared" ref="I9" si="8">+J9+K9</f>
        <v>0</v>
      </c>
      <c r="J9" s="307"/>
      <c r="K9" s="308"/>
      <c r="L9" s="235">
        <f t="shared" ref="L9" si="9">+M9+N9</f>
        <v>0</v>
      </c>
      <c r="M9" s="307"/>
      <c r="N9" s="317"/>
      <c r="O9" s="236">
        <f t="shared" ref="O9" si="10">+P9+Q9</f>
        <v>0</v>
      </c>
      <c r="P9" s="307"/>
      <c r="Q9" s="308"/>
      <c r="R9" s="236">
        <f t="shared" ref="R9" si="11">+S9+T9</f>
        <v>0</v>
      </c>
      <c r="S9" s="307"/>
      <c r="T9" s="317"/>
    </row>
    <row r="10" spans="1:26" ht="22.5" customHeight="1" x14ac:dyDescent="0.25">
      <c r="A10" s="428">
        <v>10</v>
      </c>
      <c r="B10" s="274" t="s">
        <v>783</v>
      </c>
      <c r="C10" s="233">
        <f t="shared" ref="C10" si="12">D10+E10</f>
        <v>0</v>
      </c>
      <c r="D10" s="234">
        <f>G10+J10+M10+P10+S10</f>
        <v>0</v>
      </c>
      <c r="E10" s="235">
        <f>+H10+K10+N10+Q10+T10</f>
        <v>0</v>
      </c>
      <c r="F10" s="236">
        <f t="shared" ref="F10" si="13">+G10+H10</f>
        <v>0</v>
      </c>
      <c r="G10" s="307"/>
      <c r="H10" s="308"/>
      <c r="I10" s="236">
        <f t="shared" ref="I10" si="14">+J10+K10</f>
        <v>0</v>
      </c>
      <c r="J10" s="307"/>
      <c r="K10" s="308"/>
      <c r="L10" s="235">
        <f t="shared" ref="L10" si="15">+M10+N10</f>
        <v>0</v>
      </c>
      <c r="M10" s="307"/>
      <c r="N10" s="317"/>
      <c r="O10" s="236">
        <f t="shared" ref="O10" si="16">+P10+Q10</f>
        <v>0</v>
      </c>
      <c r="P10" s="307"/>
      <c r="Q10" s="308"/>
      <c r="R10" s="236">
        <f t="shared" ref="R10" si="17">+S10+T10</f>
        <v>0</v>
      </c>
      <c r="S10" s="307"/>
      <c r="T10" s="317"/>
    </row>
    <row r="11" spans="1:26" ht="22.5" customHeight="1" thickBot="1" x14ac:dyDescent="0.3">
      <c r="A11" s="428">
        <v>11</v>
      </c>
      <c r="B11" s="275" t="s">
        <v>796</v>
      </c>
      <c r="C11" s="276">
        <f t="shared" ref="C11" si="18">D11+E11</f>
        <v>0</v>
      </c>
      <c r="D11" s="277">
        <f>G11+J11+M11+P11+S11</f>
        <v>0</v>
      </c>
      <c r="E11" s="278">
        <f>+H11+K11+N11+Q11+T11</f>
        <v>0</v>
      </c>
      <c r="F11" s="279">
        <f t="shared" ref="F11" si="19">+G11+H11</f>
        <v>0</v>
      </c>
      <c r="G11" s="309"/>
      <c r="H11" s="310"/>
      <c r="I11" s="279">
        <f t="shared" ref="I11" si="20">+J11+K11</f>
        <v>0</v>
      </c>
      <c r="J11" s="309"/>
      <c r="K11" s="310"/>
      <c r="L11" s="278">
        <f t="shared" ref="L11" si="21">+M11+N11</f>
        <v>0</v>
      </c>
      <c r="M11" s="309"/>
      <c r="N11" s="318"/>
      <c r="O11" s="279">
        <f t="shared" ref="O11" si="22">+P11+Q11</f>
        <v>0</v>
      </c>
      <c r="P11" s="309"/>
      <c r="Q11" s="310"/>
      <c r="R11" s="279">
        <f t="shared" ref="R11" si="23">+S11+T11</f>
        <v>0</v>
      </c>
      <c r="S11" s="309"/>
      <c r="T11" s="318"/>
    </row>
    <row r="12" spans="1:26" ht="24.75" customHeight="1" thickBot="1" x14ac:dyDescent="0.3">
      <c r="A12" s="428">
        <v>12</v>
      </c>
      <c r="B12" s="300" t="s">
        <v>797</v>
      </c>
      <c r="C12" s="280">
        <f>+D12+E12</f>
        <v>0</v>
      </c>
      <c r="D12" s="281">
        <f>((D6+D7+D8)-(D9+D10+D11))</f>
        <v>0</v>
      </c>
      <c r="E12" s="282">
        <f>((E6+E7+E8)-(E9+E10+E11))</f>
        <v>0</v>
      </c>
      <c r="F12" s="283">
        <f>+G12+H12</f>
        <v>0</v>
      </c>
      <c r="G12" s="281">
        <f>((G6+G7+G8)-(G9+G10+G11))</f>
        <v>0</v>
      </c>
      <c r="H12" s="284">
        <f>((H6+H7+H8)-(H9+H10+H11))</f>
        <v>0</v>
      </c>
      <c r="I12" s="283">
        <f>+J12+K12</f>
        <v>0</v>
      </c>
      <c r="J12" s="281">
        <f>((J6+J7+J8)-(J9+J10+J11))</f>
        <v>0</v>
      </c>
      <c r="K12" s="284">
        <f>((K6+K7+K8)-(K9+K10+K11))</f>
        <v>0</v>
      </c>
      <c r="L12" s="282">
        <f>+M12+N12</f>
        <v>0</v>
      </c>
      <c r="M12" s="281">
        <f>((M6+M7+M8)-(M9+M10+M11))</f>
        <v>0</v>
      </c>
      <c r="N12" s="282">
        <f>((N6+N7+N8)-(N9+N10+N11))</f>
        <v>0</v>
      </c>
      <c r="O12" s="283">
        <f>+P12+Q12</f>
        <v>0</v>
      </c>
      <c r="P12" s="281">
        <f>((P6+P7+P8)-(P9+P10+P11))</f>
        <v>0</v>
      </c>
      <c r="Q12" s="284">
        <f>((Q6+Q7+Q8)-(Q9+Q10+Q11))</f>
        <v>0</v>
      </c>
      <c r="R12" s="283">
        <f>+S12+T12</f>
        <v>0</v>
      </c>
      <c r="S12" s="281">
        <f>((S6+S7+S8)-(S9+S10+S11))</f>
        <v>0</v>
      </c>
      <c r="T12" s="282">
        <f>((T6+T7+T8)-(T9+T10+T11))</f>
        <v>0</v>
      </c>
    </row>
    <row r="13" spans="1:26" ht="24.75" customHeight="1" thickTop="1" x14ac:dyDescent="0.25">
      <c r="A13" s="428">
        <v>13</v>
      </c>
      <c r="B13" s="301" t="s">
        <v>798</v>
      </c>
      <c r="C13" s="231">
        <f t="shared" ref="C13:C14" si="24">D13+E13</f>
        <v>0</v>
      </c>
      <c r="D13" s="230">
        <f>G13+J13+M13+P13+S13</f>
        <v>0</v>
      </c>
      <c r="E13" s="231">
        <f>+H13+K13+N13+Q13+T13</f>
        <v>0</v>
      </c>
      <c r="F13" s="232">
        <f t="shared" ref="F13:F14" si="25">+G13+H13</f>
        <v>0</v>
      </c>
      <c r="G13" s="311"/>
      <c r="H13" s="312"/>
      <c r="I13" s="232">
        <f t="shared" ref="I13:I14" si="26">+J13+K13</f>
        <v>0</v>
      </c>
      <c r="J13" s="311"/>
      <c r="K13" s="312"/>
      <c r="L13" s="231">
        <f t="shared" ref="L13:L14" si="27">+M13+N13</f>
        <v>0</v>
      </c>
      <c r="M13" s="311"/>
      <c r="N13" s="319"/>
      <c r="O13" s="232">
        <f t="shared" ref="O13:O14" si="28">+P13+Q13</f>
        <v>0</v>
      </c>
      <c r="P13" s="311"/>
      <c r="Q13" s="312"/>
      <c r="R13" s="232">
        <f t="shared" ref="R13:R14" si="29">+S13+T13</f>
        <v>0</v>
      </c>
      <c r="S13" s="311"/>
      <c r="T13" s="319"/>
    </row>
    <row r="14" spans="1:26" ht="24.75" customHeight="1" thickBot="1" x14ac:dyDescent="0.3">
      <c r="A14" s="428">
        <v>14</v>
      </c>
      <c r="B14" s="302" t="s">
        <v>799</v>
      </c>
      <c r="C14" s="239">
        <f t="shared" si="24"/>
        <v>0</v>
      </c>
      <c r="D14" s="238">
        <f>G14+J14+M14+P14+S14</f>
        <v>0</v>
      </c>
      <c r="E14" s="239">
        <f>+H14+K14+N14+Q14+T14</f>
        <v>0</v>
      </c>
      <c r="F14" s="240">
        <f t="shared" si="25"/>
        <v>0</v>
      </c>
      <c r="G14" s="313"/>
      <c r="H14" s="314"/>
      <c r="I14" s="240">
        <f t="shared" si="26"/>
        <v>0</v>
      </c>
      <c r="J14" s="313"/>
      <c r="K14" s="314"/>
      <c r="L14" s="239">
        <f t="shared" si="27"/>
        <v>0</v>
      </c>
      <c r="M14" s="313"/>
      <c r="N14" s="320"/>
      <c r="O14" s="240">
        <f t="shared" si="28"/>
        <v>0</v>
      </c>
      <c r="P14" s="313"/>
      <c r="Q14" s="314"/>
      <c r="R14" s="240">
        <f t="shared" si="29"/>
        <v>0</v>
      </c>
      <c r="S14" s="313"/>
      <c r="T14" s="320"/>
    </row>
    <row r="15" spans="1:26" ht="17.25" customHeight="1" thickTop="1" x14ac:dyDescent="0.25">
      <c r="A15" s="428">
        <v>15</v>
      </c>
      <c r="B15" s="506"/>
      <c r="C15" s="285"/>
      <c r="D15" s="285"/>
      <c r="E15" s="194"/>
      <c r="F15" s="193"/>
      <c r="G15" s="286" t="str">
        <f>IF((G13+G14)=G12,"","XX")</f>
        <v/>
      </c>
      <c r="H15" s="286" t="str">
        <f>IF((H13+H14)=H12,"","XX")</f>
        <v/>
      </c>
      <c r="I15" s="286"/>
      <c r="J15" s="286" t="str">
        <f>IF((J13+J14)=J12,"","XX")</f>
        <v/>
      </c>
      <c r="K15" s="286" t="str">
        <f>IF((K13+K14)=K12,"","XX")</f>
        <v/>
      </c>
      <c r="L15" s="286"/>
      <c r="M15" s="286" t="str">
        <f>IF((M13+M14)=M12,"","XX")</f>
        <v/>
      </c>
      <c r="N15" s="286" t="str">
        <f>IF((N13+N14)=N12,"","XX")</f>
        <v/>
      </c>
      <c r="O15" s="286"/>
      <c r="P15" s="286" t="str">
        <f>IF((P13+P14)=P12,"","XX")</f>
        <v/>
      </c>
      <c r="Q15" s="286" t="str">
        <f>IF((Q13+Q14)=Q12,"","XX")</f>
        <v/>
      </c>
      <c r="R15" s="286"/>
      <c r="S15" s="286" t="str">
        <f>IF((S13+S14)=S12,"","XX")</f>
        <v/>
      </c>
      <c r="T15" s="286" t="str">
        <f>IF((T13+T14)=T12,"","XX")</f>
        <v/>
      </c>
    </row>
    <row r="16" spans="1:26" ht="16.5" customHeight="1" x14ac:dyDescent="0.25">
      <c r="A16" s="428">
        <v>16</v>
      </c>
      <c r="B16" s="507"/>
      <c r="C16" s="287"/>
      <c r="D16" s="287"/>
      <c r="F16" s="490" t="str">
        <f>IF(OR(G15="XX",H15="XX",J15="XX",K15="XX",M15="XX",N15="XX",P15="XX",Q15="XX",S15="XX",T15="XX"),"¡VERIFICAR LOS DATOS!.
La MATRÍCULA FINAL y el desglose de APROBADOS y APLAZADOS, no coinciden.","")</f>
        <v/>
      </c>
      <c r="G16" s="490"/>
      <c r="H16" s="490"/>
      <c r="I16" s="490"/>
      <c r="J16" s="490"/>
      <c r="K16" s="490"/>
      <c r="L16" s="490"/>
      <c r="M16" s="490"/>
      <c r="N16" s="490"/>
      <c r="O16" s="490"/>
      <c r="P16" s="490"/>
      <c r="Q16" s="490"/>
      <c r="R16" s="490"/>
      <c r="S16" s="490"/>
      <c r="T16" s="490"/>
    </row>
    <row r="17" spans="1:20" ht="16.5" customHeight="1" x14ac:dyDescent="0.25">
      <c r="A17" s="428">
        <v>17</v>
      </c>
      <c r="B17" s="507"/>
      <c r="C17" s="287"/>
      <c r="D17" s="287"/>
      <c r="F17" s="490"/>
      <c r="G17" s="490"/>
      <c r="H17" s="490"/>
      <c r="I17" s="490"/>
      <c r="J17" s="490"/>
      <c r="K17" s="490"/>
      <c r="L17" s="490"/>
      <c r="M17" s="490"/>
      <c r="N17" s="490"/>
      <c r="O17" s="490"/>
      <c r="P17" s="490"/>
      <c r="Q17" s="490"/>
      <c r="R17" s="490"/>
      <c r="S17" s="490"/>
      <c r="T17" s="490"/>
    </row>
    <row r="18" spans="1:20" ht="15.75" customHeight="1" x14ac:dyDescent="0.25">
      <c r="A18" s="428">
        <v>18</v>
      </c>
      <c r="B18" s="288"/>
      <c r="C18" s="288"/>
      <c r="D18" s="288"/>
      <c r="F18" s="265"/>
      <c r="G18" s="265"/>
      <c r="H18" s="265"/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</row>
    <row r="19" spans="1:20" x14ac:dyDescent="0.25">
      <c r="A19" s="428">
        <v>19</v>
      </c>
      <c r="B19" s="164" t="s">
        <v>58</v>
      </c>
    </row>
    <row r="20" spans="1:20" ht="21.75" customHeight="1" x14ac:dyDescent="0.25">
      <c r="A20" s="428">
        <v>20</v>
      </c>
      <c r="B20" s="491"/>
      <c r="C20" s="492"/>
      <c r="D20" s="492"/>
      <c r="E20" s="492"/>
      <c r="F20" s="492"/>
      <c r="G20" s="492"/>
      <c r="H20" s="492"/>
      <c r="I20" s="492"/>
      <c r="J20" s="492"/>
      <c r="K20" s="492"/>
      <c r="L20" s="492"/>
      <c r="M20" s="492"/>
      <c r="N20" s="492"/>
      <c r="O20" s="492"/>
      <c r="P20" s="492"/>
      <c r="Q20" s="492"/>
      <c r="R20" s="492"/>
      <c r="S20" s="492"/>
      <c r="T20" s="493"/>
    </row>
    <row r="21" spans="1:20" ht="21.75" customHeight="1" x14ac:dyDescent="0.25">
      <c r="B21" s="494"/>
      <c r="C21" s="495"/>
      <c r="D21" s="495"/>
      <c r="E21" s="495"/>
      <c r="F21" s="495"/>
      <c r="G21" s="495"/>
      <c r="H21" s="495"/>
      <c r="I21" s="495"/>
      <c r="J21" s="495"/>
      <c r="K21" s="495"/>
      <c r="L21" s="495"/>
      <c r="M21" s="495"/>
      <c r="N21" s="495"/>
      <c r="O21" s="495"/>
      <c r="P21" s="495"/>
      <c r="Q21" s="495"/>
      <c r="R21" s="495"/>
      <c r="S21" s="495"/>
      <c r="T21" s="496"/>
    </row>
    <row r="22" spans="1:20" ht="21.75" customHeight="1" x14ac:dyDescent="0.25">
      <c r="B22" s="494"/>
      <c r="C22" s="495"/>
      <c r="D22" s="495"/>
      <c r="E22" s="495"/>
      <c r="F22" s="495"/>
      <c r="G22" s="495"/>
      <c r="H22" s="495"/>
      <c r="I22" s="495"/>
      <c r="J22" s="495"/>
      <c r="K22" s="495"/>
      <c r="L22" s="495"/>
      <c r="M22" s="495"/>
      <c r="N22" s="495"/>
      <c r="O22" s="495"/>
      <c r="P22" s="495"/>
      <c r="Q22" s="495"/>
      <c r="R22" s="495"/>
      <c r="S22" s="495"/>
      <c r="T22" s="496"/>
    </row>
    <row r="23" spans="1:20" ht="21.75" customHeight="1" x14ac:dyDescent="0.25">
      <c r="B23" s="494"/>
      <c r="C23" s="495"/>
      <c r="D23" s="495"/>
      <c r="E23" s="495"/>
      <c r="F23" s="495"/>
      <c r="G23" s="495"/>
      <c r="H23" s="495"/>
      <c r="I23" s="495"/>
      <c r="J23" s="495"/>
      <c r="K23" s="495"/>
      <c r="L23" s="495"/>
      <c r="M23" s="495"/>
      <c r="N23" s="495"/>
      <c r="O23" s="495"/>
      <c r="P23" s="495"/>
      <c r="Q23" s="495"/>
      <c r="R23" s="495"/>
      <c r="S23" s="495"/>
      <c r="T23" s="496"/>
    </row>
    <row r="24" spans="1:20" ht="21.75" customHeight="1" x14ac:dyDescent="0.25">
      <c r="B24" s="497"/>
      <c r="C24" s="498"/>
      <c r="D24" s="498"/>
      <c r="E24" s="498"/>
      <c r="F24" s="498"/>
      <c r="G24" s="498"/>
      <c r="H24" s="498"/>
      <c r="I24" s="498"/>
      <c r="J24" s="498"/>
      <c r="K24" s="498"/>
      <c r="L24" s="498"/>
      <c r="M24" s="498"/>
      <c r="N24" s="498"/>
      <c r="O24" s="498"/>
      <c r="P24" s="498"/>
      <c r="Q24" s="498"/>
      <c r="R24" s="498"/>
      <c r="S24" s="498"/>
      <c r="T24" s="499"/>
    </row>
  </sheetData>
  <sheetProtection algorithmName="SHA-512" hashValue="naJlJqc5bYcq8J4VkFTe+8JsV8Z/I+NeD/I7qcJDtLGsVEKwync0eSsJV+xF7kN9+bqwZxB95EZ1q25H6w+zgA==" saltValue="TrW1zWoZ39jPXmo2vnnowQ==" spinCount="100000" sheet="1" objects="1" scenarios="1"/>
  <mergeCells count="10">
    <mergeCell ref="F16:T17"/>
    <mergeCell ref="B20:T24"/>
    <mergeCell ref="R4:T4"/>
    <mergeCell ref="O4:Q4"/>
    <mergeCell ref="B4:B5"/>
    <mergeCell ref="C4:E4"/>
    <mergeCell ref="F4:H4"/>
    <mergeCell ref="I4:K4"/>
    <mergeCell ref="L4:N4"/>
    <mergeCell ref="B15:B17"/>
  </mergeCells>
  <conditionalFormatting sqref="B15:B17">
    <cfRule type="notContainsBlanks" dxfId="79" priority="1">
      <formula>LEN(TRIM(B15))&gt;0</formula>
    </cfRule>
  </conditionalFormatting>
  <conditionalFormatting sqref="E15:T15 C6:F14 I6:I14 L6:L14 O6:O14 R6:R14 G12:H12 J12:K12 M12:N12 P12:Q12 S12:T12">
    <cfRule type="cellIs" dxfId="78" priority="6" operator="equal">
      <formula>0</formula>
    </cfRule>
  </conditionalFormatting>
  <conditionalFormatting sqref="F15:T15">
    <cfRule type="cellIs" dxfId="77" priority="5" operator="equal">
      <formula>"X"</formula>
    </cfRule>
  </conditionalFormatting>
  <printOptions horizontalCentered="1"/>
  <pageMargins left="0.39370078740157483" right="0.39370078740157483" top="0.59055118110236227" bottom="0.43307086614173229" header="0.31496062992125984" footer="0.19685039370078741"/>
  <pageSetup scale="74" orientation="landscape" r:id="rId1"/>
  <headerFooter>
    <oddHeader>&amp;L&amp;G</oddHeader>
    <oddFooter>&amp;R&amp;"Carlito,Negrita"Telesecundaria&amp;"Carlito,Normal", 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>
    <pageSetUpPr fitToPage="1"/>
  </sheetPr>
  <dimension ref="A1:Z31"/>
  <sheetViews>
    <sheetView showGridLines="0" zoomScale="95" zoomScaleNormal="95" workbookViewId="0"/>
  </sheetViews>
  <sheetFormatPr baseColWidth="10" defaultColWidth="11.42578125" defaultRowHeight="15" x14ac:dyDescent="0.25"/>
  <cols>
    <col min="1" max="1" width="5.28515625" style="448" customWidth="1"/>
    <col min="2" max="2" width="49.42578125" style="8" customWidth="1"/>
    <col min="3" max="20" width="7.42578125" style="8" customWidth="1"/>
    <col min="21" max="16384" width="11.42578125" style="8"/>
  </cols>
  <sheetData>
    <row r="1" spans="1:26" ht="18" customHeight="1" x14ac:dyDescent="0.3">
      <c r="A1" s="428">
        <v>1</v>
      </c>
      <c r="B1" s="128" t="s">
        <v>91</v>
      </c>
      <c r="C1" s="257"/>
      <c r="D1" s="257"/>
      <c r="E1" s="257"/>
      <c r="F1" s="257"/>
      <c r="G1" s="257"/>
      <c r="H1" s="257"/>
      <c r="I1" s="257"/>
      <c r="J1" s="257"/>
      <c r="K1" s="257"/>
    </row>
    <row r="2" spans="1:26" ht="18" customHeight="1" x14ac:dyDescent="0.3">
      <c r="A2" s="428">
        <v>2</v>
      </c>
      <c r="B2" s="128" t="s">
        <v>644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</row>
    <row r="3" spans="1:26" ht="19.5" thickBot="1" x14ac:dyDescent="0.35">
      <c r="A3" s="428">
        <v>3</v>
      </c>
      <c r="B3" s="427" t="s">
        <v>786</v>
      </c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6"/>
      <c r="V3" s="226"/>
      <c r="W3" s="226"/>
      <c r="X3" s="226"/>
      <c r="Y3" s="226"/>
      <c r="Z3" s="226"/>
    </row>
    <row r="4" spans="1:26" ht="21.75" customHeight="1" thickTop="1" x14ac:dyDescent="0.25">
      <c r="A4" s="428">
        <v>4</v>
      </c>
      <c r="B4" s="503" t="s">
        <v>14</v>
      </c>
      <c r="C4" s="505" t="s">
        <v>0</v>
      </c>
      <c r="D4" s="501"/>
      <c r="E4" s="501"/>
      <c r="F4" s="500" t="s">
        <v>821</v>
      </c>
      <c r="G4" s="501"/>
      <c r="H4" s="502"/>
      <c r="I4" s="500" t="s">
        <v>822</v>
      </c>
      <c r="J4" s="501"/>
      <c r="K4" s="502"/>
      <c r="L4" s="501" t="s">
        <v>823</v>
      </c>
      <c r="M4" s="501"/>
      <c r="N4" s="501"/>
      <c r="O4" s="500" t="s">
        <v>824</v>
      </c>
      <c r="P4" s="501"/>
      <c r="Q4" s="502"/>
      <c r="R4" s="500" t="s">
        <v>825</v>
      </c>
      <c r="S4" s="501"/>
      <c r="T4" s="501"/>
    </row>
    <row r="5" spans="1:26" ht="32.25" customHeight="1" thickBot="1" x14ac:dyDescent="0.3">
      <c r="A5" s="428">
        <v>5</v>
      </c>
      <c r="B5" s="504"/>
      <c r="C5" s="228" t="s">
        <v>0</v>
      </c>
      <c r="D5" s="66" t="s">
        <v>19</v>
      </c>
      <c r="E5" s="209" t="s">
        <v>18</v>
      </c>
      <c r="F5" s="207" t="s">
        <v>0</v>
      </c>
      <c r="G5" s="66" t="s">
        <v>19</v>
      </c>
      <c r="H5" s="209" t="s">
        <v>18</v>
      </c>
      <c r="I5" s="207" t="s">
        <v>0</v>
      </c>
      <c r="J5" s="66" t="s">
        <v>19</v>
      </c>
      <c r="K5" s="209" t="s">
        <v>18</v>
      </c>
      <c r="L5" s="207" t="s">
        <v>0</v>
      </c>
      <c r="M5" s="66" t="s">
        <v>19</v>
      </c>
      <c r="N5" s="208" t="s">
        <v>18</v>
      </c>
      <c r="O5" s="207" t="s">
        <v>0</v>
      </c>
      <c r="P5" s="66" t="s">
        <v>19</v>
      </c>
      <c r="Q5" s="209" t="s">
        <v>18</v>
      </c>
      <c r="R5" s="207" t="s">
        <v>0</v>
      </c>
      <c r="S5" s="66" t="s">
        <v>19</v>
      </c>
      <c r="T5" s="209" t="s">
        <v>18</v>
      </c>
    </row>
    <row r="6" spans="1:26" ht="23.25" customHeight="1" thickTop="1" x14ac:dyDescent="0.25">
      <c r="A6" s="428">
        <v>6</v>
      </c>
      <c r="B6" s="321" t="s">
        <v>15</v>
      </c>
      <c r="C6" s="231">
        <f t="shared" ref="C6" si="0">D6+E6</f>
        <v>0</v>
      </c>
      <c r="D6" s="230">
        <f t="shared" ref="D6:D22" si="1">G6+J6+M6+P6+S6</f>
        <v>0</v>
      </c>
      <c r="E6" s="231">
        <f t="shared" ref="E6:E22" si="2">+H6+K6+N6+Q6+T6</f>
        <v>0</v>
      </c>
      <c r="F6" s="232">
        <f t="shared" ref="F6" si="3">+G6+H6</f>
        <v>0</v>
      </c>
      <c r="G6" s="406"/>
      <c r="H6" s="406"/>
      <c r="I6" s="232">
        <f t="shared" ref="I6" si="4">+J6+K6</f>
        <v>0</v>
      </c>
      <c r="J6" s="406"/>
      <c r="K6" s="419"/>
      <c r="L6" s="231">
        <f t="shared" ref="L6" si="5">+M6+N6</f>
        <v>0</v>
      </c>
      <c r="M6" s="406"/>
      <c r="N6" s="406"/>
      <c r="O6" s="232">
        <f t="shared" ref="O6" si="6">+P6+Q6</f>
        <v>0</v>
      </c>
      <c r="P6" s="406"/>
      <c r="Q6" s="406"/>
      <c r="R6" s="232">
        <f t="shared" ref="R6" si="7">+S6+T6</f>
        <v>0</v>
      </c>
      <c r="S6" s="406"/>
      <c r="T6" s="412"/>
    </row>
    <row r="7" spans="1:26" ht="23.25" customHeight="1" x14ac:dyDescent="0.25">
      <c r="A7" s="428">
        <v>7</v>
      </c>
      <c r="B7" s="322" t="s">
        <v>875</v>
      </c>
      <c r="C7" s="258">
        <f t="shared" ref="C7:C13" si="8">D7+E7</f>
        <v>0</v>
      </c>
      <c r="D7" s="259">
        <f t="shared" si="1"/>
        <v>0</v>
      </c>
      <c r="E7" s="253">
        <f t="shared" si="2"/>
        <v>0</v>
      </c>
      <c r="F7" s="525"/>
      <c r="G7" s="526"/>
      <c r="H7" s="526"/>
      <c r="I7" s="526"/>
      <c r="J7" s="526"/>
      <c r="K7" s="527"/>
      <c r="L7" s="252">
        <f t="shared" ref="L7:L21" si="9">+M7+N7</f>
        <v>0</v>
      </c>
      <c r="M7" s="417"/>
      <c r="N7" s="417"/>
      <c r="O7" s="525"/>
      <c r="P7" s="526"/>
      <c r="Q7" s="526"/>
      <c r="R7" s="526"/>
      <c r="S7" s="526"/>
      <c r="T7" s="526"/>
    </row>
    <row r="8" spans="1:26" ht="23.25" customHeight="1" x14ac:dyDescent="0.25">
      <c r="A8" s="428">
        <v>8</v>
      </c>
      <c r="B8" s="322" t="s">
        <v>16</v>
      </c>
      <c r="C8" s="233">
        <f t="shared" si="8"/>
        <v>0</v>
      </c>
      <c r="D8" s="234">
        <f t="shared" si="1"/>
        <v>0</v>
      </c>
      <c r="E8" s="250">
        <f t="shared" si="2"/>
        <v>0</v>
      </c>
      <c r="F8" s="251">
        <f t="shared" ref="F8:F16" si="10">+G8+H8</f>
        <v>0</v>
      </c>
      <c r="G8" s="417"/>
      <c r="H8" s="417"/>
      <c r="I8" s="251">
        <f t="shared" ref="I8:I16" si="11">+J8+K8</f>
        <v>0</v>
      </c>
      <c r="J8" s="417"/>
      <c r="K8" s="420"/>
      <c r="L8" s="252">
        <f t="shared" ref="L8:L16" si="12">+M8+N8</f>
        <v>0</v>
      </c>
      <c r="M8" s="417"/>
      <c r="N8" s="417"/>
      <c r="O8" s="251">
        <f t="shared" ref="O8:O16" si="13">+P8+Q8</f>
        <v>0</v>
      </c>
      <c r="P8" s="417"/>
      <c r="Q8" s="417"/>
      <c r="R8" s="251">
        <f t="shared" ref="R8:R16" si="14">+S8+T8</f>
        <v>0</v>
      </c>
      <c r="S8" s="417"/>
      <c r="T8" s="418"/>
    </row>
    <row r="9" spans="1:26" ht="23.25" customHeight="1" x14ac:dyDescent="0.25">
      <c r="A9" s="428">
        <v>9</v>
      </c>
      <c r="B9" s="323" t="s">
        <v>876</v>
      </c>
      <c r="C9" s="233">
        <f>D9+E9</f>
        <v>0</v>
      </c>
      <c r="D9" s="234">
        <f>G9+J9+M9+P9+S9</f>
        <v>0</v>
      </c>
      <c r="E9" s="250">
        <f>+H9+K9+N9+Q9+T9</f>
        <v>0</v>
      </c>
      <c r="F9" s="236">
        <f>+G9+H9</f>
        <v>0</v>
      </c>
      <c r="G9" s="307"/>
      <c r="H9" s="307"/>
      <c r="I9" s="236">
        <f>+J9+K9</f>
        <v>0</v>
      </c>
      <c r="J9" s="307"/>
      <c r="K9" s="415"/>
      <c r="L9" s="508"/>
      <c r="M9" s="509"/>
      <c r="N9" s="509"/>
      <c r="O9" s="509"/>
      <c r="P9" s="509"/>
      <c r="Q9" s="509"/>
      <c r="R9" s="509"/>
      <c r="S9" s="509"/>
      <c r="T9" s="509"/>
    </row>
    <row r="10" spans="1:26" ht="23.25" customHeight="1" x14ac:dyDescent="0.25">
      <c r="A10" s="428">
        <v>10</v>
      </c>
      <c r="B10" s="323" t="s">
        <v>877</v>
      </c>
      <c r="C10" s="233">
        <f>D10+E10</f>
        <v>0</v>
      </c>
      <c r="D10" s="234">
        <f>G10+J10+M10+P10+S10</f>
        <v>0</v>
      </c>
      <c r="E10" s="250">
        <f>+H10+K10+N10+Q10+T10</f>
        <v>0</v>
      </c>
      <c r="F10" s="236">
        <f>+G10+H10</f>
        <v>0</v>
      </c>
      <c r="G10" s="307"/>
      <c r="H10" s="307"/>
      <c r="I10" s="525"/>
      <c r="J10" s="526"/>
      <c r="K10" s="526"/>
      <c r="L10" s="514"/>
      <c r="M10" s="514"/>
      <c r="N10" s="514"/>
      <c r="O10" s="514"/>
      <c r="P10" s="514"/>
      <c r="Q10" s="514"/>
      <c r="R10" s="514"/>
      <c r="S10" s="514"/>
      <c r="T10" s="514"/>
    </row>
    <row r="11" spans="1:26" ht="23.25" customHeight="1" x14ac:dyDescent="0.25">
      <c r="A11" s="428">
        <v>11</v>
      </c>
      <c r="B11" s="323" t="s">
        <v>17</v>
      </c>
      <c r="C11" s="233">
        <f t="shared" si="8"/>
        <v>0</v>
      </c>
      <c r="D11" s="234">
        <f t="shared" si="1"/>
        <v>0</v>
      </c>
      <c r="E11" s="250">
        <f t="shared" si="2"/>
        <v>0</v>
      </c>
      <c r="F11" s="251">
        <f t="shared" si="10"/>
        <v>0</v>
      </c>
      <c r="G11" s="417"/>
      <c r="H11" s="417"/>
      <c r="I11" s="251">
        <f t="shared" si="11"/>
        <v>0</v>
      </c>
      <c r="J11" s="417"/>
      <c r="K11" s="420"/>
      <c r="L11" s="252">
        <f t="shared" si="12"/>
        <v>0</v>
      </c>
      <c r="M11" s="417"/>
      <c r="N11" s="417"/>
      <c r="O11" s="251">
        <f t="shared" si="13"/>
        <v>0</v>
      </c>
      <c r="P11" s="417"/>
      <c r="Q11" s="417"/>
      <c r="R11" s="251">
        <f t="shared" si="14"/>
        <v>0</v>
      </c>
      <c r="S11" s="417"/>
      <c r="T11" s="418"/>
    </row>
    <row r="12" spans="1:26" ht="23.25" customHeight="1" x14ac:dyDescent="0.25">
      <c r="A12" s="428">
        <v>12</v>
      </c>
      <c r="B12" s="323" t="s">
        <v>78</v>
      </c>
      <c r="C12" s="233">
        <f t="shared" si="8"/>
        <v>0</v>
      </c>
      <c r="D12" s="234">
        <f t="shared" si="1"/>
        <v>0</v>
      </c>
      <c r="E12" s="250">
        <f t="shared" si="2"/>
        <v>0</v>
      </c>
      <c r="F12" s="251">
        <f t="shared" si="10"/>
        <v>0</v>
      </c>
      <c r="G12" s="417"/>
      <c r="H12" s="417"/>
      <c r="I12" s="251">
        <f t="shared" si="11"/>
        <v>0</v>
      </c>
      <c r="J12" s="417"/>
      <c r="K12" s="420"/>
      <c r="L12" s="525"/>
      <c r="M12" s="526"/>
      <c r="N12" s="527"/>
      <c r="O12" s="251">
        <f t="shared" si="13"/>
        <v>0</v>
      </c>
      <c r="P12" s="417"/>
      <c r="Q12" s="417"/>
      <c r="R12" s="251">
        <f t="shared" si="14"/>
        <v>0</v>
      </c>
      <c r="S12" s="417"/>
      <c r="T12" s="418"/>
    </row>
    <row r="13" spans="1:26" ht="23.25" customHeight="1" x14ac:dyDescent="0.25">
      <c r="A13" s="428">
        <v>13</v>
      </c>
      <c r="B13" s="323" t="s">
        <v>79</v>
      </c>
      <c r="C13" s="233">
        <f t="shared" si="8"/>
        <v>0</v>
      </c>
      <c r="D13" s="234">
        <f t="shared" si="1"/>
        <v>0</v>
      </c>
      <c r="E13" s="250">
        <f t="shared" si="2"/>
        <v>0</v>
      </c>
      <c r="F13" s="508"/>
      <c r="G13" s="509"/>
      <c r="H13" s="512"/>
      <c r="I13" s="251">
        <f t="shared" si="11"/>
        <v>0</v>
      </c>
      <c r="J13" s="417"/>
      <c r="K13" s="420"/>
      <c r="L13" s="252">
        <f t="shared" si="12"/>
        <v>0</v>
      </c>
      <c r="M13" s="417"/>
      <c r="N13" s="417"/>
      <c r="O13" s="508"/>
      <c r="P13" s="509"/>
      <c r="Q13" s="509"/>
      <c r="R13" s="509"/>
      <c r="S13" s="509"/>
      <c r="T13" s="509"/>
    </row>
    <row r="14" spans="1:26" ht="23.25" customHeight="1" x14ac:dyDescent="0.25">
      <c r="A14" s="428">
        <v>14</v>
      </c>
      <c r="B14" s="323" t="s">
        <v>51</v>
      </c>
      <c r="C14" s="233">
        <f t="shared" ref="C14:C21" si="15">D14+E14</f>
        <v>0</v>
      </c>
      <c r="D14" s="234">
        <f t="shared" ref="D14:D21" si="16">G14+J14+M14+P14+S14</f>
        <v>0</v>
      </c>
      <c r="E14" s="250">
        <f t="shared" ref="E14:E21" si="17">+H14+K14+N14+Q14+T14</f>
        <v>0</v>
      </c>
      <c r="F14" s="513"/>
      <c r="G14" s="514"/>
      <c r="H14" s="515"/>
      <c r="I14" s="251">
        <f t="shared" si="11"/>
        <v>0</v>
      </c>
      <c r="J14" s="417"/>
      <c r="K14" s="420"/>
      <c r="L14" s="252">
        <f t="shared" si="12"/>
        <v>0</v>
      </c>
      <c r="M14" s="417"/>
      <c r="N14" s="417"/>
      <c r="O14" s="510"/>
      <c r="P14" s="511"/>
      <c r="Q14" s="511"/>
      <c r="R14" s="511"/>
      <c r="S14" s="511"/>
      <c r="T14" s="511"/>
    </row>
    <row r="15" spans="1:26" ht="23.25" customHeight="1" x14ac:dyDescent="0.25">
      <c r="A15" s="428">
        <v>15</v>
      </c>
      <c r="B15" s="323" t="s">
        <v>878</v>
      </c>
      <c r="C15" s="233">
        <f t="shared" ref="C15" si="18">D15+E15</f>
        <v>0</v>
      </c>
      <c r="D15" s="234">
        <f t="shared" ref="D15" si="19">G15+J15+M15+P15+S15</f>
        <v>0</v>
      </c>
      <c r="E15" s="250">
        <f t="shared" ref="E15" si="20">+H15+K15+N15+Q15+T15</f>
        <v>0</v>
      </c>
      <c r="F15" s="236">
        <f t="shared" ref="F15" si="21">+G15+H15</f>
        <v>0</v>
      </c>
      <c r="G15" s="307"/>
      <c r="H15" s="307"/>
      <c r="I15" s="525"/>
      <c r="J15" s="526"/>
      <c r="K15" s="526"/>
      <c r="L15" s="526"/>
      <c r="M15" s="526"/>
      <c r="N15" s="526"/>
      <c r="O15" s="514"/>
      <c r="P15" s="514"/>
      <c r="Q15" s="514"/>
      <c r="R15" s="514"/>
      <c r="S15" s="514"/>
      <c r="T15" s="514"/>
    </row>
    <row r="16" spans="1:26" ht="23.25" customHeight="1" x14ac:dyDescent="0.25">
      <c r="A16" s="428">
        <v>16</v>
      </c>
      <c r="B16" s="323" t="s">
        <v>80</v>
      </c>
      <c r="C16" s="233">
        <f t="shared" si="15"/>
        <v>0</v>
      </c>
      <c r="D16" s="234">
        <f t="shared" si="16"/>
        <v>0</v>
      </c>
      <c r="E16" s="250">
        <f t="shared" si="17"/>
        <v>0</v>
      </c>
      <c r="F16" s="251">
        <f t="shared" si="10"/>
        <v>0</v>
      </c>
      <c r="G16" s="417"/>
      <c r="H16" s="417"/>
      <c r="I16" s="251">
        <f t="shared" si="11"/>
        <v>0</v>
      </c>
      <c r="J16" s="417"/>
      <c r="K16" s="420"/>
      <c r="L16" s="252">
        <f t="shared" si="12"/>
        <v>0</v>
      </c>
      <c r="M16" s="417"/>
      <c r="N16" s="417"/>
      <c r="O16" s="251">
        <f t="shared" si="13"/>
        <v>0</v>
      </c>
      <c r="P16" s="417"/>
      <c r="Q16" s="417"/>
      <c r="R16" s="251">
        <f t="shared" si="14"/>
        <v>0</v>
      </c>
      <c r="S16" s="417"/>
      <c r="T16" s="418"/>
    </row>
    <row r="17" spans="1:20" ht="23.25" customHeight="1" x14ac:dyDescent="0.25">
      <c r="A17" s="428">
        <v>17</v>
      </c>
      <c r="B17" s="323" t="s">
        <v>820</v>
      </c>
      <c r="C17" s="233">
        <f t="shared" ref="C17" si="22">D17+E17</f>
        <v>0</v>
      </c>
      <c r="D17" s="234">
        <f t="shared" ref="D17" si="23">G17+J17+M17+P17+S17</f>
        <v>0</v>
      </c>
      <c r="E17" s="250">
        <f t="shared" ref="E17" si="24">+H17+K17+N17+Q17+T17</f>
        <v>0</v>
      </c>
      <c r="F17" s="236">
        <f t="shared" ref="F17" si="25">+G17+H17</f>
        <v>0</v>
      </c>
      <c r="G17" s="307"/>
      <c r="H17" s="307"/>
      <c r="I17" s="236">
        <f t="shared" ref="I17" si="26">+J17+K17</f>
        <v>0</v>
      </c>
      <c r="J17" s="307"/>
      <c r="K17" s="415"/>
      <c r="L17" s="235">
        <f t="shared" ref="L17" si="27">+M17+N17</f>
        <v>0</v>
      </c>
      <c r="M17" s="307"/>
      <c r="N17" s="307"/>
      <c r="O17" s="236">
        <f t="shared" ref="O17" si="28">+P17+Q17</f>
        <v>0</v>
      </c>
      <c r="P17" s="307"/>
      <c r="Q17" s="307"/>
      <c r="R17" s="236">
        <f t="shared" ref="R17" si="29">+S17+T17</f>
        <v>0</v>
      </c>
      <c r="S17" s="307"/>
      <c r="T17" s="413"/>
    </row>
    <row r="18" spans="1:20" ht="23.25" customHeight="1" x14ac:dyDescent="0.25">
      <c r="A18" s="428">
        <v>18</v>
      </c>
      <c r="B18" s="323" t="s">
        <v>81</v>
      </c>
      <c r="C18" s="233">
        <f t="shared" si="15"/>
        <v>0</v>
      </c>
      <c r="D18" s="234">
        <f t="shared" si="16"/>
        <v>0</v>
      </c>
      <c r="E18" s="250">
        <f t="shared" si="17"/>
        <v>0</v>
      </c>
      <c r="F18" s="236">
        <f t="shared" ref="F18:F20" si="30">+G18+H18</f>
        <v>0</v>
      </c>
      <c r="G18" s="307"/>
      <c r="H18" s="307"/>
      <c r="I18" s="236">
        <f t="shared" ref="I18:I21" si="31">+J18+K18</f>
        <v>0</v>
      </c>
      <c r="J18" s="307"/>
      <c r="K18" s="415"/>
      <c r="L18" s="235">
        <f t="shared" si="9"/>
        <v>0</v>
      </c>
      <c r="M18" s="307"/>
      <c r="N18" s="307"/>
      <c r="O18" s="236">
        <f t="shared" ref="O18:O21" si="32">+P18+Q18</f>
        <v>0</v>
      </c>
      <c r="P18" s="307"/>
      <c r="Q18" s="307"/>
      <c r="R18" s="236">
        <f t="shared" ref="R18:R21" si="33">+S18+T18</f>
        <v>0</v>
      </c>
      <c r="S18" s="307"/>
      <c r="T18" s="413"/>
    </row>
    <row r="19" spans="1:20" ht="23.25" customHeight="1" x14ac:dyDescent="0.25">
      <c r="A19" s="428">
        <v>19</v>
      </c>
      <c r="B19" s="323" t="s">
        <v>878</v>
      </c>
      <c r="C19" s="233">
        <f t="shared" si="15"/>
        <v>0</v>
      </c>
      <c r="D19" s="234">
        <f t="shared" si="16"/>
        <v>0</v>
      </c>
      <c r="E19" s="250">
        <f t="shared" si="17"/>
        <v>0</v>
      </c>
      <c r="F19" s="236">
        <f t="shared" si="30"/>
        <v>0</v>
      </c>
      <c r="G19" s="307"/>
      <c r="H19" s="307"/>
      <c r="I19" s="236">
        <f t="shared" si="31"/>
        <v>0</v>
      </c>
      <c r="J19" s="307"/>
      <c r="K19" s="415"/>
      <c r="L19" s="235">
        <f t="shared" si="9"/>
        <v>0</v>
      </c>
      <c r="M19" s="307"/>
      <c r="N19" s="307"/>
      <c r="O19" s="236">
        <f t="shared" si="32"/>
        <v>0</v>
      </c>
      <c r="P19" s="307"/>
      <c r="Q19" s="307"/>
      <c r="R19" s="236">
        <f t="shared" si="33"/>
        <v>0</v>
      </c>
      <c r="S19" s="307"/>
      <c r="T19" s="413"/>
    </row>
    <row r="20" spans="1:20" ht="23.25" customHeight="1" x14ac:dyDescent="0.25">
      <c r="A20" s="428">
        <v>20</v>
      </c>
      <c r="B20" s="323" t="s">
        <v>96</v>
      </c>
      <c r="C20" s="233">
        <f t="shared" si="15"/>
        <v>0</v>
      </c>
      <c r="D20" s="234">
        <f t="shared" si="16"/>
        <v>0</v>
      </c>
      <c r="E20" s="250">
        <f t="shared" si="17"/>
        <v>0</v>
      </c>
      <c r="F20" s="236">
        <f t="shared" si="30"/>
        <v>0</v>
      </c>
      <c r="G20" s="307"/>
      <c r="H20" s="307"/>
      <c r="I20" s="236">
        <f t="shared" si="31"/>
        <v>0</v>
      </c>
      <c r="J20" s="307"/>
      <c r="K20" s="415"/>
      <c r="L20" s="235">
        <f t="shared" si="9"/>
        <v>0</v>
      </c>
      <c r="M20" s="307"/>
      <c r="N20" s="307"/>
      <c r="O20" s="236">
        <f t="shared" si="32"/>
        <v>0</v>
      </c>
      <c r="P20" s="307"/>
      <c r="Q20" s="307"/>
      <c r="R20" s="236">
        <f t="shared" si="33"/>
        <v>0</v>
      </c>
      <c r="S20" s="307"/>
      <c r="T20" s="413"/>
    </row>
    <row r="21" spans="1:20" ht="23.25" customHeight="1" x14ac:dyDescent="0.25">
      <c r="A21" s="428">
        <v>21</v>
      </c>
      <c r="B21" s="323" t="s">
        <v>802</v>
      </c>
      <c r="C21" s="233">
        <f t="shared" si="15"/>
        <v>0</v>
      </c>
      <c r="D21" s="234">
        <f t="shared" si="16"/>
        <v>0</v>
      </c>
      <c r="E21" s="250">
        <f t="shared" si="17"/>
        <v>0</v>
      </c>
      <c r="F21" s="236">
        <f t="shared" ref="F21" si="34">+G21+H21</f>
        <v>0</v>
      </c>
      <c r="G21" s="307"/>
      <c r="H21" s="307"/>
      <c r="I21" s="236">
        <f t="shared" si="31"/>
        <v>0</v>
      </c>
      <c r="J21" s="307"/>
      <c r="K21" s="415"/>
      <c r="L21" s="235">
        <f t="shared" si="9"/>
        <v>0</v>
      </c>
      <c r="M21" s="307"/>
      <c r="N21" s="307"/>
      <c r="O21" s="236">
        <f t="shared" si="32"/>
        <v>0</v>
      </c>
      <c r="P21" s="307"/>
      <c r="Q21" s="307"/>
      <c r="R21" s="236">
        <f t="shared" si="33"/>
        <v>0</v>
      </c>
      <c r="S21" s="307"/>
      <c r="T21" s="413"/>
    </row>
    <row r="22" spans="1:20" ht="23.25" customHeight="1" thickBot="1" x14ac:dyDescent="0.3">
      <c r="A22" s="428">
        <v>24</v>
      </c>
      <c r="B22" s="324" t="s">
        <v>97</v>
      </c>
      <c r="C22" s="237">
        <f t="shared" ref="C22" si="35">D22+E22</f>
        <v>0</v>
      </c>
      <c r="D22" s="238">
        <f t="shared" si="1"/>
        <v>0</v>
      </c>
      <c r="E22" s="254">
        <f t="shared" si="2"/>
        <v>0</v>
      </c>
      <c r="F22" s="240">
        <f t="shared" ref="F22" si="36">+G22+H22</f>
        <v>0</v>
      </c>
      <c r="G22" s="313"/>
      <c r="H22" s="313"/>
      <c r="I22" s="240">
        <f t="shared" ref="I22" si="37">+J22+K22</f>
        <v>0</v>
      </c>
      <c r="J22" s="313"/>
      <c r="K22" s="416"/>
      <c r="L22" s="239">
        <f t="shared" ref="L22" si="38">+M22+N22</f>
        <v>0</v>
      </c>
      <c r="M22" s="313"/>
      <c r="N22" s="313"/>
      <c r="O22" s="240">
        <f t="shared" ref="O22" si="39">+P22+Q22</f>
        <v>0</v>
      </c>
      <c r="P22" s="313"/>
      <c r="Q22" s="313"/>
      <c r="R22" s="240">
        <f t="shared" ref="R22" si="40">+S22+T22</f>
        <v>0</v>
      </c>
      <c r="S22" s="313"/>
      <c r="T22" s="414"/>
    </row>
    <row r="23" spans="1:20" ht="16.5" thickTop="1" x14ac:dyDescent="0.25">
      <c r="A23" s="428">
        <v>25</v>
      </c>
      <c r="B23" s="260"/>
      <c r="C23" s="194"/>
      <c r="D23" s="261" t="str">
        <f>IF(OR(D6&gt;'Cuadro 1'!D12,D7&gt;'Cuadro 1'!D12,D8&gt;'Cuadro 1'!D12,D11&gt;'Cuadro 1'!D12,D12&gt;'Cuadro 1'!D12,D13&gt;'Cuadro 1'!D12,D14&gt;'Cuadro 1'!D12,D16&gt;'Cuadro 1'!D12,D17&gt;'Cuadro 1'!D12,D18&gt;'Cuadro 1'!D12,D9&gt;'Cuadro 1'!D12,D10&gt;'Cuadro 1'!D12,,D19&gt;'Cuadro 1'!D12,,D20&gt;'Cuadro 1'!D12,D21&gt;'Cuadro 1'!D12,D15&gt;'Cuadro 1'!D12,D22&gt;'Cuadro 1'!D12),"XXX","")</f>
        <v/>
      </c>
      <c r="E23" s="261" t="str">
        <f>IF(OR(E6&gt;'Cuadro 1'!E12,E7&gt;'Cuadro 1'!E12,E8&gt;'Cuadro 1'!E12,E11&gt;'Cuadro 1'!E12,E12&gt;'Cuadro 1'!E12,E13&gt;'Cuadro 1'!E12,E14&gt;'Cuadro 1'!E12,E16&gt;'Cuadro 1'!E12,E17&gt;'Cuadro 1'!E12,E18&gt;'Cuadro 1'!E12,E9&gt;'Cuadro 1'!E12,E10&gt;'Cuadro 1'!E12,,E19&gt;'Cuadro 1'!E12,,E20&gt;'Cuadro 1'!E12,E21&gt;'Cuadro 1'!E12,E15&gt;'Cuadro 1'!E12,E22&gt;'Cuadro 1'!E12),"XXX","")</f>
        <v/>
      </c>
      <c r="F23" s="262"/>
      <c r="G23" s="261"/>
      <c r="H23" s="261"/>
      <c r="I23" s="261"/>
      <c r="J23" s="261"/>
      <c r="K23" s="261"/>
      <c r="L23" s="261"/>
      <c r="M23" s="261"/>
      <c r="N23" s="261"/>
      <c r="O23" s="261"/>
      <c r="P23" s="261"/>
      <c r="Q23" s="261"/>
      <c r="R23" s="261"/>
      <c r="S23" s="261"/>
      <c r="T23" s="261"/>
    </row>
    <row r="24" spans="1:20" ht="18" customHeight="1" x14ac:dyDescent="0.25">
      <c r="A24" s="428">
        <v>26</v>
      </c>
      <c r="B24" s="263"/>
      <c r="C24" s="490" t="str">
        <f>IF(OR(D23="XXX",E23="XXX"),"VERIFICAR!. La celda en color amarillo indica que el total de hombres o mujeres en esa asignatura, es mayor al dato de Matrícula Final de la Institución, hombres o mujeres, indicado en el Cuadro 1.","")</f>
        <v/>
      </c>
      <c r="D24" s="490"/>
      <c r="E24" s="490"/>
      <c r="F24" s="490"/>
      <c r="G24" s="490"/>
      <c r="H24" s="490"/>
      <c r="I24" s="490"/>
      <c r="J24" s="490"/>
      <c r="K24" s="490"/>
      <c r="L24" s="490"/>
      <c r="M24" s="490"/>
      <c r="N24" s="490"/>
      <c r="O24" s="490"/>
      <c r="P24" s="490"/>
      <c r="Q24" s="490"/>
      <c r="R24" s="490"/>
      <c r="S24" s="490"/>
      <c r="T24" s="490"/>
    </row>
    <row r="25" spans="1:20" ht="18" customHeight="1" x14ac:dyDescent="0.25">
      <c r="A25" s="428">
        <v>27</v>
      </c>
      <c r="C25" s="490"/>
      <c r="D25" s="490"/>
      <c r="E25" s="490"/>
      <c r="F25" s="490"/>
      <c r="G25" s="490"/>
      <c r="H25" s="490"/>
      <c r="I25" s="490"/>
      <c r="J25" s="490"/>
      <c r="K25" s="490"/>
      <c r="L25" s="490"/>
      <c r="M25" s="490"/>
      <c r="N25" s="490"/>
      <c r="O25" s="490"/>
      <c r="P25" s="490"/>
      <c r="Q25" s="490"/>
      <c r="R25" s="490"/>
      <c r="S25" s="490"/>
      <c r="T25" s="490"/>
    </row>
    <row r="26" spans="1:20" ht="18" customHeight="1" x14ac:dyDescent="0.25">
      <c r="A26" s="428">
        <v>28</v>
      </c>
      <c r="B26" s="164" t="s">
        <v>58</v>
      </c>
      <c r="C26" s="264"/>
      <c r="D26" s="264"/>
      <c r="E26" s="264"/>
      <c r="F26" s="264"/>
      <c r="G26" s="264"/>
      <c r="H26" s="264"/>
      <c r="I26" s="264"/>
      <c r="J26" s="264"/>
      <c r="K26" s="264"/>
      <c r="L26" s="264"/>
      <c r="M26" s="264"/>
      <c r="N26" s="264"/>
      <c r="O26" s="265"/>
      <c r="P26" s="265"/>
      <c r="Q26" s="265"/>
      <c r="R26" s="265"/>
      <c r="S26" s="265"/>
      <c r="T26" s="265"/>
    </row>
    <row r="27" spans="1:20" ht="20.25" customHeight="1" x14ac:dyDescent="0.25">
      <c r="A27" s="428">
        <v>29</v>
      </c>
      <c r="B27" s="516"/>
      <c r="C27" s="517"/>
      <c r="D27" s="517"/>
      <c r="E27" s="517"/>
      <c r="F27" s="517"/>
      <c r="G27" s="517"/>
      <c r="H27" s="517"/>
      <c r="I27" s="517"/>
      <c r="J27" s="517"/>
      <c r="K27" s="517"/>
      <c r="L27" s="517"/>
      <c r="M27" s="517"/>
      <c r="N27" s="517"/>
      <c r="O27" s="517"/>
      <c r="P27" s="517"/>
      <c r="Q27" s="517"/>
      <c r="R27" s="517"/>
      <c r="S27" s="517"/>
      <c r="T27" s="518"/>
    </row>
    <row r="28" spans="1:20" ht="20.25" customHeight="1" x14ac:dyDescent="0.25">
      <c r="B28" s="519"/>
      <c r="C28" s="520"/>
      <c r="D28" s="520"/>
      <c r="E28" s="520"/>
      <c r="F28" s="520"/>
      <c r="G28" s="520"/>
      <c r="H28" s="520"/>
      <c r="I28" s="520"/>
      <c r="J28" s="520"/>
      <c r="K28" s="520"/>
      <c r="L28" s="520"/>
      <c r="M28" s="520"/>
      <c r="N28" s="520"/>
      <c r="O28" s="520"/>
      <c r="P28" s="520"/>
      <c r="Q28" s="520"/>
      <c r="R28" s="520"/>
      <c r="S28" s="520"/>
      <c r="T28" s="521"/>
    </row>
    <row r="29" spans="1:20" ht="20.25" customHeight="1" x14ac:dyDescent="0.25">
      <c r="B29" s="519"/>
      <c r="C29" s="520"/>
      <c r="D29" s="520"/>
      <c r="E29" s="520"/>
      <c r="F29" s="520"/>
      <c r="G29" s="520"/>
      <c r="H29" s="520"/>
      <c r="I29" s="520"/>
      <c r="J29" s="520"/>
      <c r="K29" s="520"/>
      <c r="L29" s="520"/>
      <c r="M29" s="520"/>
      <c r="N29" s="520"/>
      <c r="O29" s="520"/>
      <c r="P29" s="520"/>
      <c r="Q29" s="520"/>
      <c r="R29" s="520"/>
      <c r="S29" s="520"/>
      <c r="T29" s="521"/>
    </row>
    <row r="30" spans="1:20" ht="20.25" customHeight="1" x14ac:dyDescent="0.25">
      <c r="B30" s="519"/>
      <c r="C30" s="520"/>
      <c r="D30" s="520"/>
      <c r="E30" s="520"/>
      <c r="F30" s="520"/>
      <c r="G30" s="520"/>
      <c r="H30" s="520"/>
      <c r="I30" s="520"/>
      <c r="J30" s="520"/>
      <c r="K30" s="520"/>
      <c r="L30" s="520"/>
      <c r="M30" s="520"/>
      <c r="N30" s="520"/>
      <c r="O30" s="520"/>
      <c r="P30" s="520"/>
      <c r="Q30" s="520"/>
      <c r="R30" s="520"/>
      <c r="S30" s="520"/>
      <c r="T30" s="521"/>
    </row>
    <row r="31" spans="1:20" ht="20.25" customHeight="1" x14ac:dyDescent="0.25">
      <c r="B31" s="522"/>
      <c r="C31" s="523"/>
      <c r="D31" s="523"/>
      <c r="E31" s="523"/>
      <c r="F31" s="523"/>
      <c r="G31" s="523"/>
      <c r="H31" s="523"/>
      <c r="I31" s="523"/>
      <c r="J31" s="523"/>
      <c r="K31" s="523"/>
      <c r="L31" s="523"/>
      <c r="M31" s="523"/>
      <c r="N31" s="523"/>
      <c r="O31" s="523"/>
      <c r="P31" s="523"/>
      <c r="Q31" s="523"/>
      <c r="R31" s="523"/>
      <c r="S31" s="523"/>
      <c r="T31" s="524"/>
    </row>
  </sheetData>
  <sheetProtection algorithmName="SHA-512" hashValue="eCqyceS+TgGwtIj/qAge9xv7YLkn6rIxTvcNYSTIjbB3M8UVFsmCUjb/LYjgiXLYLqnTCKJK8bdwCbEp1CKC+g==" saltValue="G39U8q/DsCAqmwWXwyyWNQ==" spinCount="100000" sheet="1" objects="1" scenarios="1"/>
  <mergeCells count="17">
    <mergeCell ref="I15:T15"/>
    <mergeCell ref="O13:T14"/>
    <mergeCell ref="F13:H14"/>
    <mergeCell ref="B27:T31"/>
    <mergeCell ref="B4:B5"/>
    <mergeCell ref="C4:E4"/>
    <mergeCell ref="F4:H4"/>
    <mergeCell ref="I4:K4"/>
    <mergeCell ref="L4:N4"/>
    <mergeCell ref="O4:Q4"/>
    <mergeCell ref="R4:T4"/>
    <mergeCell ref="C24:T25"/>
    <mergeCell ref="F7:K7"/>
    <mergeCell ref="L9:T9"/>
    <mergeCell ref="I10:T10"/>
    <mergeCell ref="O7:T7"/>
    <mergeCell ref="L12:N12"/>
  </mergeCells>
  <conditionalFormatting sqref="C24">
    <cfRule type="containsText" dxfId="76" priority="141" operator="containsText" text="MATRÍCULA">
      <formula>NOT(ISERROR(SEARCH("MATRÍCULA",C24)))</formula>
    </cfRule>
  </conditionalFormatting>
  <conditionalFormatting sqref="C6:F7 C8:E18 C19:F22 I6 L6:L14 F8:F13 I8:I22 L16:L22 O16:O22 R16:R22">
    <cfRule type="cellIs" dxfId="75" priority="63" operator="equal">
      <formula>0</formula>
    </cfRule>
  </conditionalFormatting>
  <conditionalFormatting sqref="C9:F10 R6 R8:R12">
    <cfRule type="cellIs" dxfId="74" priority="76" operator="equal">
      <formula>0</formula>
    </cfRule>
  </conditionalFormatting>
  <conditionalFormatting sqref="C23:T23">
    <cfRule type="cellIs" dxfId="73" priority="142" operator="equal">
      <formula>0</formula>
    </cfRule>
  </conditionalFormatting>
  <conditionalFormatting sqref="F15:F18">
    <cfRule type="cellIs" dxfId="70" priority="1" operator="equal">
      <formula>0</formula>
    </cfRule>
  </conditionalFormatting>
  <conditionalFormatting sqref="O6:O13">
    <cfRule type="cellIs" dxfId="69" priority="24" operator="equal">
      <formula>0</formula>
    </cfRule>
  </conditionalFormatting>
  <printOptions horizontalCentered="1"/>
  <pageMargins left="0.39370078740157483" right="0.39370078740157483" top="0.59055118110236227" bottom="0.43307086614173229" header="0.31496062992125984" footer="0.19685039370078741"/>
  <pageSetup scale="71" orientation="landscape" r:id="rId1"/>
  <headerFooter>
    <oddHeader>&amp;L&amp;G</oddHeader>
    <oddFooter>&amp;R&amp;"Carlito,Negrita"Telesecundaria&amp;"Carlito,Normal", &amp;A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" operator="greaterThan" id="{83E80A3D-126A-49EC-A691-5E91C5FFB6A3}">
            <xm:f>'Cuadro 1'!$D$12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D6:D22</xm:sqref>
        </x14:conditionalFormatting>
        <x14:conditionalFormatting xmlns:xm="http://schemas.microsoft.com/office/excel/2006/main">
          <x14:cfRule type="cellIs" priority="2" operator="greaterThan" id="{1021C428-29A4-4847-880D-47FB57363055}">
            <xm:f>'Cuadro 1'!$E$12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E6:E22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8">
    <pageSetUpPr fitToPage="1"/>
  </sheetPr>
  <dimension ref="A1:Z31"/>
  <sheetViews>
    <sheetView showGridLines="0" zoomScale="95" zoomScaleNormal="95" workbookViewId="0"/>
  </sheetViews>
  <sheetFormatPr baseColWidth="10" defaultColWidth="11.42578125" defaultRowHeight="15" x14ac:dyDescent="0.25"/>
  <cols>
    <col min="1" max="1" width="8.28515625" style="27" customWidth="1"/>
    <col min="2" max="2" width="49.7109375" style="8" customWidth="1"/>
    <col min="3" max="20" width="7.28515625" style="8" customWidth="1"/>
    <col min="21" max="16384" width="11.42578125" style="8"/>
  </cols>
  <sheetData>
    <row r="1" spans="1:26" ht="18" customHeight="1" x14ac:dyDescent="0.3">
      <c r="A1" s="428">
        <v>1</v>
      </c>
      <c r="B1" s="128" t="s">
        <v>92</v>
      </c>
      <c r="C1" s="247"/>
      <c r="D1" s="247"/>
      <c r="E1" s="247"/>
      <c r="F1" s="247"/>
      <c r="G1" s="247"/>
      <c r="H1" s="247"/>
      <c r="I1" s="247"/>
      <c r="J1" s="247"/>
      <c r="K1" s="247"/>
    </row>
    <row r="2" spans="1:26" ht="18" customHeight="1" x14ac:dyDescent="0.3">
      <c r="A2" s="428">
        <v>2</v>
      </c>
      <c r="B2" s="128" t="s">
        <v>645</v>
      </c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</row>
    <row r="3" spans="1:26" ht="19.5" thickBot="1" x14ac:dyDescent="0.35">
      <c r="A3" s="428">
        <v>3</v>
      </c>
      <c r="B3" s="427" t="s">
        <v>786</v>
      </c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6"/>
      <c r="V3" s="226"/>
      <c r="W3" s="226"/>
      <c r="X3" s="226"/>
      <c r="Y3" s="226"/>
      <c r="Z3" s="226"/>
    </row>
    <row r="4" spans="1:26" ht="21.75" customHeight="1" thickTop="1" x14ac:dyDescent="0.25">
      <c r="A4" s="428">
        <v>4</v>
      </c>
      <c r="B4" s="528" t="s">
        <v>14</v>
      </c>
      <c r="C4" s="505" t="s">
        <v>0</v>
      </c>
      <c r="D4" s="501"/>
      <c r="E4" s="502"/>
      <c r="F4" s="500" t="s">
        <v>787</v>
      </c>
      <c r="G4" s="501"/>
      <c r="H4" s="502"/>
      <c r="I4" s="500" t="s">
        <v>788</v>
      </c>
      <c r="J4" s="501"/>
      <c r="K4" s="502"/>
      <c r="L4" s="501" t="s">
        <v>789</v>
      </c>
      <c r="M4" s="501"/>
      <c r="N4" s="501"/>
      <c r="O4" s="500" t="s">
        <v>790</v>
      </c>
      <c r="P4" s="501"/>
      <c r="Q4" s="502"/>
      <c r="R4" s="500" t="s">
        <v>791</v>
      </c>
      <c r="S4" s="501"/>
      <c r="T4" s="501"/>
    </row>
    <row r="5" spans="1:26" ht="30" customHeight="1" thickBot="1" x14ac:dyDescent="0.3">
      <c r="A5" s="428">
        <v>5</v>
      </c>
      <c r="B5" s="529"/>
      <c r="C5" s="228" t="s">
        <v>0</v>
      </c>
      <c r="D5" s="66" t="s">
        <v>19</v>
      </c>
      <c r="E5" s="209" t="s">
        <v>18</v>
      </c>
      <c r="F5" s="207" t="s">
        <v>0</v>
      </c>
      <c r="G5" s="66" t="s">
        <v>19</v>
      </c>
      <c r="H5" s="209" t="s">
        <v>18</v>
      </c>
      <c r="I5" s="207" t="s">
        <v>0</v>
      </c>
      <c r="J5" s="66" t="s">
        <v>19</v>
      </c>
      <c r="K5" s="209" t="s">
        <v>18</v>
      </c>
      <c r="L5" s="207" t="s">
        <v>0</v>
      </c>
      <c r="M5" s="66" t="s">
        <v>19</v>
      </c>
      <c r="N5" s="208" t="s">
        <v>18</v>
      </c>
      <c r="O5" s="207" t="s">
        <v>0</v>
      </c>
      <c r="P5" s="66" t="s">
        <v>19</v>
      </c>
      <c r="Q5" s="209" t="s">
        <v>18</v>
      </c>
      <c r="R5" s="207" t="s">
        <v>0</v>
      </c>
      <c r="S5" s="66" t="s">
        <v>19</v>
      </c>
      <c r="T5" s="209" t="s">
        <v>18</v>
      </c>
    </row>
    <row r="6" spans="1:26" ht="23.25" customHeight="1" thickTop="1" x14ac:dyDescent="0.25">
      <c r="A6" s="428">
        <v>6</v>
      </c>
      <c r="B6" s="321" t="s">
        <v>15</v>
      </c>
      <c r="C6" s="231">
        <f t="shared" ref="C6:C22" si="0">D6+E6</f>
        <v>0</v>
      </c>
      <c r="D6" s="230">
        <f t="shared" ref="D6:D22" si="1">G6+J6+M6+P6+S6</f>
        <v>0</v>
      </c>
      <c r="E6" s="231">
        <f t="shared" ref="E6:E22" si="2">+H6+K6+N6+Q6+T6</f>
        <v>0</v>
      </c>
      <c r="F6" s="232">
        <f t="shared" ref="F6" si="3">+G6+H6</f>
        <v>0</v>
      </c>
      <c r="G6" s="406"/>
      <c r="H6" s="406"/>
      <c r="I6" s="232">
        <f t="shared" ref="I6" si="4">+J6+K6</f>
        <v>0</v>
      </c>
      <c r="J6" s="406"/>
      <c r="K6" s="419"/>
      <c r="L6" s="231">
        <f t="shared" ref="L6:L22" si="5">+M6+N6</f>
        <v>0</v>
      </c>
      <c r="M6" s="406"/>
      <c r="N6" s="406"/>
      <c r="O6" s="232">
        <f t="shared" ref="O6" si="6">+P6+Q6</f>
        <v>0</v>
      </c>
      <c r="P6" s="406"/>
      <c r="Q6" s="406"/>
      <c r="R6" s="232">
        <f t="shared" ref="R6" si="7">+S6+T6</f>
        <v>0</v>
      </c>
      <c r="S6" s="406"/>
      <c r="T6" s="412"/>
    </row>
    <row r="7" spans="1:26" ht="23.25" customHeight="1" x14ac:dyDescent="0.25">
      <c r="A7" s="428">
        <v>7</v>
      </c>
      <c r="B7" s="322" t="s">
        <v>875</v>
      </c>
      <c r="C7" s="258">
        <f t="shared" si="0"/>
        <v>0</v>
      </c>
      <c r="D7" s="259">
        <f t="shared" si="1"/>
        <v>0</v>
      </c>
      <c r="E7" s="253">
        <f t="shared" si="2"/>
        <v>0</v>
      </c>
      <c r="F7" s="525"/>
      <c r="G7" s="526"/>
      <c r="H7" s="526"/>
      <c r="I7" s="526"/>
      <c r="J7" s="526"/>
      <c r="K7" s="527"/>
      <c r="L7" s="252">
        <f t="shared" si="5"/>
        <v>0</v>
      </c>
      <c r="M7" s="417"/>
      <c r="N7" s="417"/>
      <c r="O7" s="525"/>
      <c r="P7" s="526"/>
      <c r="Q7" s="526"/>
      <c r="R7" s="526"/>
      <c r="S7" s="526"/>
      <c r="T7" s="526"/>
    </row>
    <row r="8" spans="1:26" ht="23.25" customHeight="1" x14ac:dyDescent="0.25">
      <c r="A8" s="428">
        <v>8</v>
      </c>
      <c r="B8" s="322" t="s">
        <v>16</v>
      </c>
      <c r="C8" s="233">
        <f t="shared" si="0"/>
        <v>0</v>
      </c>
      <c r="D8" s="234">
        <f t="shared" si="1"/>
        <v>0</v>
      </c>
      <c r="E8" s="250">
        <f t="shared" si="2"/>
        <v>0</v>
      </c>
      <c r="F8" s="251">
        <f t="shared" ref="F8:F22" si="8">+G8+H8</f>
        <v>0</v>
      </c>
      <c r="G8" s="417"/>
      <c r="H8" s="417"/>
      <c r="I8" s="251">
        <f t="shared" ref="I8:I22" si="9">+J8+K8</f>
        <v>0</v>
      </c>
      <c r="J8" s="417"/>
      <c r="K8" s="420"/>
      <c r="L8" s="252">
        <f t="shared" si="5"/>
        <v>0</v>
      </c>
      <c r="M8" s="417"/>
      <c r="N8" s="417"/>
      <c r="O8" s="251">
        <f t="shared" ref="O8:O22" si="10">+P8+Q8</f>
        <v>0</v>
      </c>
      <c r="P8" s="417"/>
      <c r="Q8" s="417"/>
      <c r="R8" s="251">
        <f t="shared" ref="R8:R22" si="11">+S8+T8</f>
        <v>0</v>
      </c>
      <c r="S8" s="417"/>
      <c r="T8" s="418"/>
    </row>
    <row r="9" spans="1:26" ht="23.25" customHeight="1" x14ac:dyDescent="0.25">
      <c r="A9" s="428">
        <v>9</v>
      </c>
      <c r="B9" s="323" t="s">
        <v>876</v>
      </c>
      <c r="C9" s="233">
        <f>D9+E9</f>
        <v>0</v>
      </c>
      <c r="D9" s="234">
        <f>G9+J9+M9+P9+S9</f>
        <v>0</v>
      </c>
      <c r="E9" s="250">
        <f>+H9+K9+N9+Q9+T9</f>
        <v>0</v>
      </c>
      <c r="F9" s="236">
        <f>+G9+H9</f>
        <v>0</v>
      </c>
      <c r="G9" s="307"/>
      <c r="H9" s="307"/>
      <c r="I9" s="236">
        <f>+J9+K9</f>
        <v>0</v>
      </c>
      <c r="J9" s="307"/>
      <c r="K9" s="415"/>
      <c r="L9" s="508"/>
      <c r="M9" s="509"/>
      <c r="N9" s="509"/>
      <c r="O9" s="509"/>
      <c r="P9" s="509"/>
      <c r="Q9" s="509"/>
      <c r="R9" s="509"/>
      <c r="S9" s="509"/>
      <c r="T9" s="509"/>
    </row>
    <row r="10" spans="1:26" ht="23.25" customHeight="1" x14ac:dyDescent="0.25">
      <c r="A10" s="428">
        <v>10</v>
      </c>
      <c r="B10" s="323" t="s">
        <v>877</v>
      </c>
      <c r="C10" s="233">
        <f>D10+E10</f>
        <v>0</v>
      </c>
      <c r="D10" s="234">
        <f>G10+J10+M10+P10+S10</f>
        <v>0</v>
      </c>
      <c r="E10" s="250">
        <f>+H10+K10+N10+Q10+T10</f>
        <v>0</v>
      </c>
      <c r="F10" s="236">
        <f>+G10+H10</f>
        <v>0</v>
      </c>
      <c r="G10" s="307"/>
      <c r="H10" s="307"/>
      <c r="I10" s="525"/>
      <c r="J10" s="526"/>
      <c r="K10" s="526"/>
      <c r="L10" s="514"/>
      <c r="M10" s="514"/>
      <c r="N10" s="514"/>
      <c r="O10" s="514"/>
      <c r="P10" s="514"/>
      <c r="Q10" s="514"/>
      <c r="R10" s="514"/>
      <c r="S10" s="514"/>
      <c r="T10" s="514"/>
    </row>
    <row r="11" spans="1:26" ht="23.25" customHeight="1" x14ac:dyDescent="0.25">
      <c r="A11" s="428">
        <v>11</v>
      </c>
      <c r="B11" s="323" t="s">
        <v>17</v>
      </c>
      <c r="C11" s="233">
        <f t="shared" si="0"/>
        <v>0</v>
      </c>
      <c r="D11" s="234">
        <f t="shared" si="1"/>
        <v>0</v>
      </c>
      <c r="E11" s="250">
        <f t="shared" si="2"/>
        <v>0</v>
      </c>
      <c r="F11" s="251">
        <f t="shared" si="8"/>
        <v>0</v>
      </c>
      <c r="G11" s="417"/>
      <c r="H11" s="417"/>
      <c r="I11" s="251">
        <f t="shared" si="9"/>
        <v>0</v>
      </c>
      <c r="J11" s="417"/>
      <c r="K11" s="420"/>
      <c r="L11" s="252">
        <f t="shared" si="5"/>
        <v>0</v>
      </c>
      <c r="M11" s="417"/>
      <c r="N11" s="417"/>
      <c r="O11" s="251">
        <f t="shared" si="10"/>
        <v>0</v>
      </c>
      <c r="P11" s="417"/>
      <c r="Q11" s="417"/>
      <c r="R11" s="251">
        <f t="shared" si="11"/>
        <v>0</v>
      </c>
      <c r="S11" s="417"/>
      <c r="T11" s="418"/>
    </row>
    <row r="12" spans="1:26" ht="23.25" customHeight="1" x14ac:dyDescent="0.25">
      <c r="A12" s="428">
        <v>12</v>
      </c>
      <c r="B12" s="323" t="s">
        <v>78</v>
      </c>
      <c r="C12" s="233">
        <f t="shared" si="0"/>
        <v>0</v>
      </c>
      <c r="D12" s="234">
        <f t="shared" si="1"/>
        <v>0</v>
      </c>
      <c r="E12" s="250">
        <f t="shared" si="2"/>
        <v>0</v>
      </c>
      <c r="F12" s="251">
        <f t="shared" si="8"/>
        <v>0</v>
      </c>
      <c r="G12" s="417"/>
      <c r="H12" s="417"/>
      <c r="I12" s="251">
        <f t="shared" si="9"/>
        <v>0</v>
      </c>
      <c r="J12" s="417"/>
      <c r="K12" s="420"/>
      <c r="L12" s="525"/>
      <c r="M12" s="526"/>
      <c r="N12" s="527"/>
      <c r="O12" s="251">
        <f t="shared" si="10"/>
        <v>0</v>
      </c>
      <c r="P12" s="417"/>
      <c r="Q12" s="417"/>
      <c r="R12" s="251">
        <f t="shared" si="11"/>
        <v>0</v>
      </c>
      <c r="S12" s="417"/>
      <c r="T12" s="418"/>
    </row>
    <row r="13" spans="1:26" ht="23.25" customHeight="1" x14ac:dyDescent="0.25">
      <c r="A13" s="428">
        <v>13</v>
      </c>
      <c r="B13" s="323" t="s">
        <v>79</v>
      </c>
      <c r="C13" s="233">
        <f t="shared" si="0"/>
        <v>0</v>
      </c>
      <c r="D13" s="234">
        <f t="shared" si="1"/>
        <v>0</v>
      </c>
      <c r="E13" s="250">
        <f t="shared" si="2"/>
        <v>0</v>
      </c>
      <c r="F13" s="508"/>
      <c r="G13" s="509"/>
      <c r="H13" s="512"/>
      <c r="I13" s="251">
        <f t="shared" si="9"/>
        <v>0</v>
      </c>
      <c r="J13" s="417"/>
      <c r="K13" s="420"/>
      <c r="L13" s="252">
        <f t="shared" si="5"/>
        <v>0</v>
      </c>
      <c r="M13" s="417"/>
      <c r="N13" s="417"/>
      <c r="O13" s="508"/>
      <c r="P13" s="509"/>
      <c r="Q13" s="509"/>
      <c r="R13" s="509"/>
      <c r="S13" s="509"/>
      <c r="T13" s="509"/>
    </row>
    <row r="14" spans="1:26" ht="23.25" customHeight="1" x14ac:dyDescent="0.25">
      <c r="A14" s="428">
        <v>14</v>
      </c>
      <c r="B14" s="323" t="s">
        <v>51</v>
      </c>
      <c r="C14" s="233">
        <f t="shared" si="0"/>
        <v>0</v>
      </c>
      <c r="D14" s="234">
        <f t="shared" si="1"/>
        <v>0</v>
      </c>
      <c r="E14" s="250">
        <f t="shared" si="2"/>
        <v>0</v>
      </c>
      <c r="F14" s="513"/>
      <c r="G14" s="514"/>
      <c r="H14" s="515"/>
      <c r="I14" s="251">
        <f t="shared" si="9"/>
        <v>0</v>
      </c>
      <c r="J14" s="417"/>
      <c r="K14" s="420"/>
      <c r="L14" s="252">
        <f t="shared" si="5"/>
        <v>0</v>
      </c>
      <c r="M14" s="417"/>
      <c r="N14" s="417"/>
      <c r="O14" s="510"/>
      <c r="P14" s="511"/>
      <c r="Q14" s="511"/>
      <c r="R14" s="511"/>
      <c r="S14" s="511"/>
      <c r="T14" s="511"/>
    </row>
    <row r="15" spans="1:26" ht="23.25" customHeight="1" x14ac:dyDescent="0.25">
      <c r="A15" s="428">
        <v>15</v>
      </c>
      <c r="B15" s="323" t="s">
        <v>878</v>
      </c>
      <c r="C15" s="233">
        <f t="shared" si="0"/>
        <v>0</v>
      </c>
      <c r="D15" s="234">
        <f t="shared" si="1"/>
        <v>0</v>
      </c>
      <c r="E15" s="250">
        <f t="shared" si="2"/>
        <v>0</v>
      </c>
      <c r="F15" s="236">
        <f t="shared" ref="F15" si="12">+G15+H15</f>
        <v>0</v>
      </c>
      <c r="G15" s="307"/>
      <c r="H15" s="307"/>
      <c r="I15" s="525"/>
      <c r="J15" s="526"/>
      <c r="K15" s="526"/>
      <c r="L15" s="526"/>
      <c r="M15" s="526"/>
      <c r="N15" s="526"/>
      <c r="O15" s="514"/>
      <c r="P15" s="514"/>
      <c r="Q15" s="514"/>
      <c r="R15" s="514"/>
      <c r="S15" s="514"/>
      <c r="T15" s="514"/>
    </row>
    <row r="16" spans="1:26" ht="23.25" customHeight="1" x14ac:dyDescent="0.25">
      <c r="A16" s="428">
        <v>16</v>
      </c>
      <c r="B16" s="323" t="s">
        <v>80</v>
      </c>
      <c r="C16" s="233">
        <f t="shared" si="0"/>
        <v>0</v>
      </c>
      <c r="D16" s="234">
        <f t="shared" si="1"/>
        <v>0</v>
      </c>
      <c r="E16" s="250">
        <f t="shared" si="2"/>
        <v>0</v>
      </c>
      <c r="F16" s="251">
        <f t="shared" si="8"/>
        <v>0</v>
      </c>
      <c r="G16" s="417"/>
      <c r="H16" s="417"/>
      <c r="I16" s="251">
        <f t="shared" si="9"/>
        <v>0</v>
      </c>
      <c r="J16" s="417"/>
      <c r="K16" s="420"/>
      <c r="L16" s="252">
        <f t="shared" si="5"/>
        <v>0</v>
      </c>
      <c r="M16" s="417"/>
      <c r="N16" s="417"/>
      <c r="O16" s="251">
        <f t="shared" si="10"/>
        <v>0</v>
      </c>
      <c r="P16" s="417"/>
      <c r="Q16" s="417"/>
      <c r="R16" s="251">
        <f t="shared" si="11"/>
        <v>0</v>
      </c>
      <c r="S16" s="417"/>
      <c r="T16" s="418"/>
    </row>
    <row r="17" spans="1:20" ht="23.25" customHeight="1" x14ac:dyDescent="0.25">
      <c r="A17" s="428">
        <v>17</v>
      </c>
      <c r="B17" s="323" t="s">
        <v>820</v>
      </c>
      <c r="C17" s="233">
        <f t="shared" si="0"/>
        <v>0</v>
      </c>
      <c r="D17" s="234">
        <f t="shared" si="1"/>
        <v>0</v>
      </c>
      <c r="E17" s="250">
        <f t="shared" si="2"/>
        <v>0</v>
      </c>
      <c r="F17" s="236">
        <f t="shared" si="8"/>
        <v>0</v>
      </c>
      <c r="G17" s="307"/>
      <c r="H17" s="307"/>
      <c r="I17" s="236">
        <f t="shared" si="9"/>
        <v>0</v>
      </c>
      <c r="J17" s="307"/>
      <c r="K17" s="415"/>
      <c r="L17" s="235">
        <f t="shared" si="5"/>
        <v>0</v>
      </c>
      <c r="M17" s="307"/>
      <c r="N17" s="307"/>
      <c r="O17" s="236">
        <f t="shared" si="10"/>
        <v>0</v>
      </c>
      <c r="P17" s="307"/>
      <c r="Q17" s="307"/>
      <c r="R17" s="236">
        <f t="shared" si="11"/>
        <v>0</v>
      </c>
      <c r="S17" s="307"/>
      <c r="T17" s="413"/>
    </row>
    <row r="18" spans="1:20" ht="23.25" customHeight="1" x14ac:dyDescent="0.25">
      <c r="A18" s="428">
        <v>18</v>
      </c>
      <c r="B18" s="323" t="s">
        <v>81</v>
      </c>
      <c r="C18" s="233">
        <f t="shared" si="0"/>
        <v>0</v>
      </c>
      <c r="D18" s="234">
        <f t="shared" si="1"/>
        <v>0</v>
      </c>
      <c r="E18" s="250">
        <f t="shared" si="2"/>
        <v>0</v>
      </c>
      <c r="F18" s="236">
        <f t="shared" si="8"/>
        <v>0</v>
      </c>
      <c r="G18" s="307"/>
      <c r="H18" s="307"/>
      <c r="I18" s="236">
        <f t="shared" si="9"/>
        <v>0</v>
      </c>
      <c r="J18" s="307"/>
      <c r="K18" s="415"/>
      <c r="L18" s="235">
        <f t="shared" si="5"/>
        <v>0</v>
      </c>
      <c r="M18" s="307"/>
      <c r="N18" s="307"/>
      <c r="O18" s="236">
        <f t="shared" si="10"/>
        <v>0</v>
      </c>
      <c r="P18" s="307"/>
      <c r="Q18" s="307"/>
      <c r="R18" s="236">
        <f t="shared" si="11"/>
        <v>0</v>
      </c>
      <c r="S18" s="307"/>
      <c r="T18" s="413"/>
    </row>
    <row r="19" spans="1:20" ht="23.25" customHeight="1" x14ac:dyDescent="0.25">
      <c r="A19" s="428">
        <v>19</v>
      </c>
      <c r="B19" s="323" t="s">
        <v>878</v>
      </c>
      <c r="C19" s="233">
        <f t="shared" si="0"/>
        <v>0</v>
      </c>
      <c r="D19" s="234">
        <f t="shared" si="1"/>
        <v>0</v>
      </c>
      <c r="E19" s="250">
        <f t="shared" si="2"/>
        <v>0</v>
      </c>
      <c r="F19" s="236">
        <f t="shared" si="8"/>
        <v>0</v>
      </c>
      <c r="G19" s="307"/>
      <c r="H19" s="307"/>
      <c r="I19" s="236">
        <f t="shared" si="9"/>
        <v>0</v>
      </c>
      <c r="J19" s="307"/>
      <c r="K19" s="415"/>
      <c r="L19" s="235">
        <f t="shared" si="5"/>
        <v>0</v>
      </c>
      <c r="M19" s="307"/>
      <c r="N19" s="307"/>
      <c r="O19" s="236">
        <f t="shared" si="10"/>
        <v>0</v>
      </c>
      <c r="P19" s="307"/>
      <c r="Q19" s="307"/>
      <c r="R19" s="236">
        <f t="shared" si="11"/>
        <v>0</v>
      </c>
      <c r="S19" s="307"/>
      <c r="T19" s="413"/>
    </row>
    <row r="20" spans="1:20" ht="23.25" customHeight="1" x14ac:dyDescent="0.25">
      <c r="A20" s="428">
        <v>20</v>
      </c>
      <c r="B20" s="323" t="s">
        <v>96</v>
      </c>
      <c r="C20" s="233">
        <f t="shared" si="0"/>
        <v>0</v>
      </c>
      <c r="D20" s="234">
        <f t="shared" si="1"/>
        <v>0</v>
      </c>
      <c r="E20" s="250">
        <f t="shared" si="2"/>
        <v>0</v>
      </c>
      <c r="F20" s="236">
        <f t="shared" si="8"/>
        <v>0</v>
      </c>
      <c r="G20" s="307"/>
      <c r="H20" s="307"/>
      <c r="I20" s="236">
        <f t="shared" si="9"/>
        <v>0</v>
      </c>
      <c r="J20" s="307"/>
      <c r="K20" s="415"/>
      <c r="L20" s="235">
        <f t="shared" si="5"/>
        <v>0</v>
      </c>
      <c r="M20" s="307"/>
      <c r="N20" s="307"/>
      <c r="O20" s="236">
        <f t="shared" si="10"/>
        <v>0</v>
      </c>
      <c r="P20" s="307"/>
      <c r="Q20" s="307"/>
      <c r="R20" s="236">
        <f t="shared" si="11"/>
        <v>0</v>
      </c>
      <c r="S20" s="307"/>
      <c r="T20" s="413"/>
    </row>
    <row r="21" spans="1:20" ht="23.25" customHeight="1" x14ac:dyDescent="0.25">
      <c r="A21" s="428">
        <v>21</v>
      </c>
      <c r="B21" s="323" t="s">
        <v>802</v>
      </c>
      <c r="C21" s="233">
        <f t="shared" si="0"/>
        <v>0</v>
      </c>
      <c r="D21" s="234">
        <f t="shared" si="1"/>
        <v>0</v>
      </c>
      <c r="E21" s="250">
        <f t="shared" si="2"/>
        <v>0</v>
      </c>
      <c r="F21" s="236">
        <f t="shared" si="8"/>
        <v>0</v>
      </c>
      <c r="G21" s="307"/>
      <c r="H21" s="307"/>
      <c r="I21" s="236">
        <f t="shared" si="9"/>
        <v>0</v>
      </c>
      <c r="J21" s="307"/>
      <c r="K21" s="415"/>
      <c r="L21" s="235">
        <f t="shared" si="5"/>
        <v>0</v>
      </c>
      <c r="M21" s="307"/>
      <c r="N21" s="307"/>
      <c r="O21" s="236">
        <f t="shared" si="10"/>
        <v>0</v>
      </c>
      <c r="P21" s="307"/>
      <c r="Q21" s="307"/>
      <c r="R21" s="236">
        <f t="shared" si="11"/>
        <v>0</v>
      </c>
      <c r="S21" s="307"/>
      <c r="T21" s="413"/>
    </row>
    <row r="22" spans="1:20" ht="23.25" customHeight="1" x14ac:dyDescent="0.25">
      <c r="A22" s="428">
        <v>24</v>
      </c>
      <c r="B22" s="323" t="s">
        <v>97</v>
      </c>
      <c r="C22" s="233">
        <f t="shared" si="0"/>
        <v>0</v>
      </c>
      <c r="D22" s="234">
        <f t="shared" si="1"/>
        <v>0</v>
      </c>
      <c r="E22" s="250">
        <f t="shared" si="2"/>
        <v>0</v>
      </c>
      <c r="F22" s="236">
        <f t="shared" si="8"/>
        <v>0</v>
      </c>
      <c r="G22" s="307"/>
      <c r="H22" s="307"/>
      <c r="I22" s="236">
        <f t="shared" si="9"/>
        <v>0</v>
      </c>
      <c r="J22" s="307"/>
      <c r="K22" s="415"/>
      <c r="L22" s="235">
        <f t="shared" si="5"/>
        <v>0</v>
      </c>
      <c r="M22" s="307"/>
      <c r="N22" s="307"/>
      <c r="O22" s="236">
        <f t="shared" si="10"/>
        <v>0</v>
      </c>
      <c r="P22" s="307"/>
      <c r="Q22" s="307"/>
      <c r="R22" s="236">
        <f t="shared" si="11"/>
        <v>0</v>
      </c>
      <c r="S22" s="307"/>
      <c r="T22" s="413"/>
    </row>
    <row r="23" spans="1:20" ht="23.25" customHeight="1" thickBot="1" x14ac:dyDescent="0.3">
      <c r="A23" s="428">
        <v>25</v>
      </c>
      <c r="B23" s="322" t="s">
        <v>66</v>
      </c>
      <c r="C23" s="233">
        <f>D23+E23</f>
        <v>0</v>
      </c>
      <c r="D23" s="234">
        <f t="shared" ref="D23" si="13">G23+J23+M23+P23+S23</f>
        <v>0</v>
      </c>
      <c r="E23" s="250">
        <f t="shared" ref="E23" si="14">+H23+K23+N23+Q23+T23</f>
        <v>0</v>
      </c>
      <c r="F23" s="236">
        <f t="shared" ref="F23" si="15">+G23+H23</f>
        <v>0</v>
      </c>
      <c r="G23" s="307"/>
      <c r="H23" s="307"/>
      <c r="I23" s="236">
        <f t="shared" ref="I23" si="16">+J23+K23</f>
        <v>0</v>
      </c>
      <c r="J23" s="307"/>
      <c r="K23" s="415"/>
      <c r="L23" s="235">
        <f t="shared" ref="L23" si="17">+M23+N23</f>
        <v>0</v>
      </c>
      <c r="M23" s="307"/>
      <c r="N23" s="307"/>
      <c r="O23" s="236">
        <f t="shared" ref="O23" si="18">+P23+Q23</f>
        <v>0</v>
      </c>
      <c r="P23" s="417"/>
      <c r="Q23" s="417"/>
      <c r="R23" s="236">
        <f t="shared" ref="R23" si="19">+S23+T23</f>
        <v>0</v>
      </c>
      <c r="S23" s="417"/>
      <c r="T23" s="418"/>
    </row>
    <row r="24" spans="1:20" ht="15.75" thickTop="1" x14ac:dyDescent="0.25">
      <c r="A24" s="428">
        <v>26</v>
      </c>
      <c r="B24" s="421"/>
      <c r="C24" s="422"/>
      <c r="D24" s="422"/>
      <c r="E24" s="422"/>
      <c r="F24" s="423"/>
      <c r="G24" s="184" t="str">
        <f>IF(OR(G6&gt;'Cuadro 2'!G6,G7&gt;'Cuadro 2'!G7,G8&gt;'Cuadro 2'!G8,G9&gt;'Cuadro 2'!G9,G10&gt;'Cuadro 2'!G10,G11&gt;'Cuadro 2'!G11,G12&gt;'Cuadro 2'!G12,G13&gt;'Cuadro 2'!G13,G14&gt;'Cuadro 2'!G14,G15&gt;'Cuadro 2'!G15,G16&gt;'Cuadro 2'!G16,G17&gt;'Cuadro 2'!G17,G18&gt;'Cuadro 2'!G18,G19&gt;'Cuadro 2'!G19,G20&gt;'Cuadro 2'!G20,G21&gt;'Cuadro 2'!G21,G22&gt;'Cuadro 2'!G22,G23&gt;'Cuadro 1'!G12),"XX","")</f>
        <v/>
      </c>
      <c r="H24" s="184" t="str">
        <f>IF(OR(H6&gt;'Cuadro 2'!H6,H7&gt;'Cuadro 2'!H7,H8&gt;'Cuadro 2'!H8,H9&gt;'Cuadro 2'!H9,H10&gt;'Cuadro 2'!H10,H11&gt;'Cuadro 2'!H11,H12&gt;'Cuadro 2'!H12,H13&gt;'Cuadro 2'!H13,H14&gt;'Cuadro 2'!H14,H15&gt;'Cuadro 2'!H15,H16&gt;'Cuadro 2'!H16,H17&gt;'Cuadro 2'!H17,H18&gt;'Cuadro 2'!H18,H19&gt;'Cuadro 2'!H19,H20&gt;'Cuadro 2'!H20,H21&gt;'Cuadro 2'!H21,H22&gt;'Cuadro 2'!H22,H23&gt;'Cuadro 1'!H12),"XX","")</f>
        <v/>
      </c>
      <c r="I24" s="184"/>
      <c r="J24" s="184" t="str">
        <f>IF(OR(J6&gt;'Cuadro 2'!J6,J7&gt;'Cuadro 2'!J7,J8&gt;'Cuadro 2'!J8,J9&gt;'Cuadro 2'!J9,J10&gt;'Cuadro 2'!J10,J11&gt;'Cuadro 2'!J11,J12&gt;'Cuadro 2'!J12,J13&gt;'Cuadro 2'!J13,J14&gt;'Cuadro 2'!J14,J15&gt;'Cuadro 2'!J15,J16&gt;'Cuadro 2'!J16,J17&gt;'Cuadro 2'!J17,J18&gt;'Cuadro 2'!J18,J19&gt;'Cuadro 2'!J19,J20&gt;'Cuadro 2'!J20,J21&gt;'Cuadro 2'!J21,J22&gt;'Cuadro 2'!J22,J23&gt;'Cuadro 1'!J12),"XX","")</f>
        <v/>
      </c>
      <c r="K24" s="184" t="str">
        <f>IF(OR(K6&gt;'Cuadro 2'!K6,K7&gt;'Cuadro 2'!K7,K8&gt;'Cuadro 2'!K8,K9&gt;'Cuadro 2'!K9,K10&gt;'Cuadro 2'!K10,K11&gt;'Cuadro 2'!K11,K12&gt;'Cuadro 2'!K12,K13&gt;'Cuadro 2'!K13,K14&gt;'Cuadro 2'!K14,K15&gt;'Cuadro 2'!K15,K16&gt;'Cuadro 2'!K16,K17&gt;'Cuadro 2'!K17,K18&gt;'Cuadro 2'!K18,K19&gt;'Cuadro 2'!K19,K20&gt;'Cuadro 2'!K20,K21&gt;'Cuadro 2'!K21,K22&gt;'Cuadro 2'!K22,K23&gt;'Cuadro 1'!K12),"XX","")</f>
        <v/>
      </c>
      <c r="L24" s="184"/>
      <c r="M24" s="184" t="str">
        <f>IF(OR(M6&gt;'Cuadro 2'!M6,M7&gt;'Cuadro 2'!M7,M8&gt;'Cuadro 2'!M8,M9&gt;'Cuadro 2'!M9,M10&gt;'Cuadro 2'!M10,M11&gt;'Cuadro 2'!M11,M12&gt;'Cuadro 2'!M12,M13&gt;'Cuadro 2'!M13,M14&gt;'Cuadro 2'!M14,M15&gt;'Cuadro 2'!M15,M16&gt;'Cuadro 2'!M16,M17&gt;'Cuadro 2'!M17,M18&gt;'Cuadro 2'!M18,M19&gt;'Cuadro 2'!M19,M20&gt;'Cuadro 2'!M20,M21&gt;'Cuadro 2'!M21,M22&gt;'Cuadro 2'!M22,M23&gt;'Cuadro 1'!M12),"XX","")</f>
        <v/>
      </c>
      <c r="N24" s="184" t="str">
        <f>IF(OR(N6&gt;'Cuadro 2'!N6,N7&gt;'Cuadro 2'!N7,N8&gt;'Cuadro 2'!N8,N9&gt;'Cuadro 2'!N9,N10&gt;'Cuadro 2'!N10,N11&gt;'Cuadro 2'!N11,N12&gt;'Cuadro 2'!N12,N13&gt;'Cuadro 2'!N13,N14&gt;'Cuadro 2'!N14,N15&gt;'Cuadro 2'!N15,N16&gt;'Cuadro 2'!N16,N17&gt;'Cuadro 2'!N17,N18&gt;'Cuadro 2'!N18,N19&gt;'Cuadro 2'!N19,N20&gt;'Cuadro 2'!N20,N21&gt;'Cuadro 2'!N21,N22&gt;'Cuadro 2'!N22,N23&gt;'Cuadro 1'!N12),"XX","")</f>
        <v/>
      </c>
      <c r="O24" s="184"/>
      <c r="P24" s="184" t="str">
        <f>IF(OR(P6&gt;'Cuadro 2'!P6,P7&gt;'Cuadro 2'!P7,P8&gt;'Cuadro 2'!P8,P9&gt;'Cuadro 2'!P9,P10&gt;'Cuadro 2'!P10,P11&gt;'Cuadro 2'!P11,P12&gt;'Cuadro 2'!P12,P13&gt;'Cuadro 2'!P13,P14&gt;'Cuadro 2'!P14,P15&gt;'Cuadro 2'!P15,P16&gt;'Cuadro 2'!P16,P17&gt;'Cuadro 2'!P17,P18&gt;'Cuadro 2'!P18,P19&gt;'Cuadro 2'!P19,P20&gt;'Cuadro 2'!P20,P21&gt;'Cuadro 2'!P21,P22&gt;'Cuadro 2'!P22,P23&gt;'Cuadro 1'!P12),"XX","")</f>
        <v/>
      </c>
      <c r="Q24" s="184" t="str">
        <f>IF(OR(Q6&gt;'Cuadro 2'!Q6,Q7&gt;'Cuadro 2'!Q7,Q8&gt;'Cuadro 2'!Q8,Q9&gt;'Cuadro 2'!Q9,Q10&gt;'Cuadro 2'!Q10,Q11&gt;'Cuadro 2'!Q11,Q12&gt;'Cuadro 2'!Q12,Q13&gt;'Cuadro 2'!Q13,Q14&gt;'Cuadro 2'!Q14,Q15&gt;'Cuadro 2'!Q15,Q16&gt;'Cuadro 2'!Q16,Q17&gt;'Cuadro 2'!Q17,Q18&gt;'Cuadro 2'!Q18,Q19&gt;'Cuadro 2'!Q19,Q20&gt;'Cuadro 2'!Q20,Q21&gt;'Cuadro 2'!Q21,Q22&gt;'Cuadro 2'!Q22,Q23&gt;'Cuadro 1'!Q12),"XX","")</f>
        <v/>
      </c>
      <c r="R24" s="184"/>
      <c r="S24" s="184" t="str">
        <f>IF(OR(S6&gt;'Cuadro 2'!S6,S7&gt;'Cuadro 2'!S7,S8&gt;'Cuadro 2'!S8,S9&gt;'Cuadro 2'!S9,S10&gt;'Cuadro 2'!S10,S11&gt;'Cuadro 2'!S11,S12&gt;'Cuadro 2'!S12,S13&gt;'Cuadro 2'!S13,S14&gt;'Cuadro 2'!S14,S15&gt;'Cuadro 2'!S15,S16&gt;'Cuadro 2'!S16,S17&gt;'Cuadro 2'!S17,S18&gt;'Cuadro 2'!S18,S19&gt;'Cuadro 2'!S19,S20&gt;'Cuadro 2'!S20,S21&gt;'Cuadro 2'!S21,S22&gt;'Cuadro 2'!S22,S23&gt;'Cuadro 1'!S12),"XX","")</f>
        <v/>
      </c>
      <c r="T24" s="184" t="str">
        <f>IF(OR(T6&gt;'Cuadro 2'!T6,T7&gt;'Cuadro 2'!T7,T8&gt;'Cuadro 2'!T8,T9&gt;'Cuadro 2'!T9,T10&gt;'Cuadro 2'!T10,T11&gt;'Cuadro 2'!T11,T12&gt;'Cuadro 2'!T12,T13&gt;'Cuadro 2'!T13,T14&gt;'Cuadro 2'!T14,T15&gt;'Cuadro 2'!T15,T16&gt;'Cuadro 2'!T16,T17&gt;'Cuadro 2'!T17,T18&gt;'Cuadro 2'!T18,T19&gt;'Cuadro 2'!T19,T20&gt;'Cuadro 2'!T20,T21&gt;'Cuadro 2'!T21,T22&gt;'Cuadro 2'!T22,T23&gt;'Cuadro 1'!T12),"XX","")</f>
        <v/>
      </c>
    </row>
    <row r="25" spans="1:20" ht="49.5" customHeight="1" x14ac:dyDescent="0.25">
      <c r="A25" s="428">
        <v>27</v>
      </c>
      <c r="B25" s="255"/>
      <c r="C25" s="10"/>
      <c r="D25" s="10"/>
      <c r="E25" s="490" t="str">
        <f>IF(OR(G24="XX",H24="XX",J24="XX",K24="XX",M24="XX",N24="XX",P24="XX",Q24="XX",S24="XX",T24="XX"),"¡VERIFICAR!, la cifra digitada en alguna de las asignaturas, es mayor a la reportada en el Cuadro 2; o bien, lo indicado en Conducta es mayor al dato de la línea de Matrícula Final del Cuadro 1.","")</f>
        <v/>
      </c>
      <c r="F25" s="490"/>
      <c r="G25" s="490"/>
      <c r="H25" s="490"/>
      <c r="I25" s="490"/>
      <c r="J25" s="490"/>
      <c r="K25" s="490"/>
      <c r="L25" s="490"/>
      <c r="M25" s="490"/>
      <c r="N25" s="490"/>
      <c r="O25" s="490"/>
      <c r="P25" s="490"/>
      <c r="Q25" s="490"/>
      <c r="R25" s="490"/>
      <c r="S25" s="490"/>
      <c r="T25" s="490"/>
    </row>
    <row r="26" spans="1:20" ht="15" customHeight="1" x14ac:dyDescent="0.25">
      <c r="A26" s="428">
        <v>28</v>
      </c>
      <c r="B26" s="164" t="s">
        <v>58</v>
      </c>
      <c r="G26" s="256"/>
      <c r="H26" s="256"/>
      <c r="I26" s="256"/>
      <c r="J26" s="256"/>
      <c r="K26" s="256"/>
      <c r="L26" s="256"/>
      <c r="M26" s="256"/>
      <c r="N26" s="256"/>
      <c r="O26" s="256"/>
      <c r="P26" s="256"/>
      <c r="Q26" s="256"/>
      <c r="R26" s="256"/>
      <c r="S26" s="256"/>
      <c r="T26" s="256"/>
    </row>
    <row r="27" spans="1:20" ht="21.75" customHeight="1" x14ac:dyDescent="0.25">
      <c r="A27" s="428">
        <v>29</v>
      </c>
      <c r="B27" s="491"/>
      <c r="C27" s="492"/>
      <c r="D27" s="492"/>
      <c r="E27" s="492"/>
      <c r="F27" s="492"/>
      <c r="G27" s="492"/>
      <c r="H27" s="492"/>
      <c r="I27" s="492"/>
      <c r="J27" s="492"/>
      <c r="K27" s="492"/>
      <c r="L27" s="492"/>
      <c r="M27" s="492"/>
      <c r="N27" s="492"/>
      <c r="O27" s="492"/>
      <c r="P27" s="492"/>
      <c r="Q27" s="492"/>
      <c r="R27" s="492"/>
      <c r="S27" s="492"/>
      <c r="T27" s="493"/>
    </row>
    <row r="28" spans="1:20" ht="21.75" customHeight="1" x14ac:dyDescent="0.25">
      <c r="B28" s="494"/>
      <c r="C28" s="495"/>
      <c r="D28" s="495"/>
      <c r="E28" s="495"/>
      <c r="F28" s="495"/>
      <c r="G28" s="495"/>
      <c r="H28" s="495"/>
      <c r="I28" s="495"/>
      <c r="J28" s="495"/>
      <c r="K28" s="495"/>
      <c r="L28" s="495"/>
      <c r="M28" s="495"/>
      <c r="N28" s="495"/>
      <c r="O28" s="495"/>
      <c r="P28" s="495"/>
      <c r="Q28" s="495"/>
      <c r="R28" s="495"/>
      <c r="S28" s="495"/>
      <c r="T28" s="496"/>
    </row>
    <row r="29" spans="1:20" ht="21.75" customHeight="1" x14ac:dyDescent="0.25">
      <c r="B29" s="494"/>
      <c r="C29" s="495"/>
      <c r="D29" s="495"/>
      <c r="E29" s="495"/>
      <c r="F29" s="495"/>
      <c r="G29" s="495"/>
      <c r="H29" s="495"/>
      <c r="I29" s="495"/>
      <c r="J29" s="495"/>
      <c r="K29" s="495"/>
      <c r="L29" s="495"/>
      <c r="M29" s="495"/>
      <c r="N29" s="495"/>
      <c r="O29" s="495"/>
      <c r="P29" s="495"/>
      <c r="Q29" s="495"/>
      <c r="R29" s="495"/>
      <c r="S29" s="495"/>
      <c r="T29" s="496"/>
    </row>
    <row r="30" spans="1:20" ht="21.75" customHeight="1" x14ac:dyDescent="0.25">
      <c r="B30" s="494"/>
      <c r="C30" s="495"/>
      <c r="D30" s="495"/>
      <c r="E30" s="495"/>
      <c r="F30" s="495"/>
      <c r="G30" s="495"/>
      <c r="H30" s="495"/>
      <c r="I30" s="495"/>
      <c r="J30" s="495"/>
      <c r="K30" s="495"/>
      <c r="L30" s="495"/>
      <c r="M30" s="495"/>
      <c r="N30" s="495"/>
      <c r="O30" s="495"/>
      <c r="P30" s="495"/>
      <c r="Q30" s="495"/>
      <c r="R30" s="495"/>
      <c r="S30" s="495"/>
      <c r="T30" s="496"/>
    </row>
    <row r="31" spans="1:20" ht="21.75" customHeight="1" x14ac:dyDescent="0.25">
      <c r="B31" s="497"/>
      <c r="C31" s="498"/>
      <c r="D31" s="498"/>
      <c r="E31" s="498"/>
      <c r="F31" s="498"/>
      <c r="G31" s="498"/>
      <c r="H31" s="498"/>
      <c r="I31" s="498"/>
      <c r="J31" s="498"/>
      <c r="K31" s="498"/>
      <c r="L31" s="498"/>
      <c r="M31" s="498"/>
      <c r="N31" s="498"/>
      <c r="O31" s="498"/>
      <c r="P31" s="498"/>
      <c r="Q31" s="498"/>
      <c r="R31" s="498"/>
      <c r="S31" s="498"/>
      <c r="T31" s="499"/>
    </row>
  </sheetData>
  <sheetProtection algorithmName="SHA-512" hashValue="IXyOCtEW8SnxBmceVHCL65VuSY+g/boDk3HOleEwxj04dvgkn7p6mjJ08PX0pUqhxBZd8eYlQBQP8whuIPQVaw==" saltValue="xeDPJm7GcPGs0ALHSwaUCA==" spinCount="100000" sheet="1" objects="1" scenarios="1"/>
  <mergeCells count="17">
    <mergeCell ref="I10:T10"/>
    <mergeCell ref="L12:N12"/>
    <mergeCell ref="F13:H14"/>
    <mergeCell ref="O13:T14"/>
    <mergeCell ref="B27:T31"/>
    <mergeCell ref="B4:B5"/>
    <mergeCell ref="C4:E4"/>
    <mergeCell ref="F4:H4"/>
    <mergeCell ref="I4:K4"/>
    <mergeCell ref="L4:N4"/>
    <mergeCell ref="O4:Q4"/>
    <mergeCell ref="R4:T4"/>
    <mergeCell ref="E25:T25"/>
    <mergeCell ref="F7:K7"/>
    <mergeCell ref="I15:T15"/>
    <mergeCell ref="O7:T7"/>
    <mergeCell ref="L9:T9"/>
  </mergeCells>
  <conditionalFormatting sqref="C6:F7 C8:E18 C19:F23 I6 L6:L14 F8:F13 I8:I23 L16:L23 O16:O23 R16:R23">
    <cfRule type="cellIs" dxfId="68" priority="23" operator="equal">
      <formula>0</formula>
    </cfRule>
  </conditionalFormatting>
  <conditionalFormatting sqref="C9:F10 R6 R8:R12">
    <cfRule type="cellIs" dxfId="67" priority="24" operator="equal">
      <formula>0</formula>
    </cfRule>
  </conditionalFormatting>
  <conditionalFormatting sqref="E25">
    <cfRule type="containsText" dxfId="64" priority="211" operator="containsText" text="¡VERIFICAR!">
      <formula>NOT(ISERROR(SEARCH("¡VERIFICAR!",E25)))</formula>
    </cfRule>
  </conditionalFormatting>
  <conditionalFormatting sqref="F15:F18">
    <cfRule type="cellIs" dxfId="63" priority="18" operator="equal">
      <formula>0</formula>
    </cfRule>
  </conditionalFormatting>
  <conditionalFormatting sqref="G24:H24">
    <cfRule type="containsText" dxfId="62" priority="65" operator="containsText" text="XX">
      <formula>NOT(ISERROR(SEARCH("XX",G24)))</formula>
    </cfRule>
  </conditionalFormatting>
  <conditionalFormatting sqref="J24:K24">
    <cfRule type="containsText" dxfId="61" priority="7" operator="containsText" text="XX">
      <formula>NOT(ISERROR(SEARCH("XX",J24)))</formula>
    </cfRule>
  </conditionalFormatting>
  <conditionalFormatting sqref="M24:N24">
    <cfRule type="containsText" dxfId="60" priority="5" operator="containsText" text="XX">
      <formula>NOT(ISERROR(SEARCH("XX",M24)))</formula>
    </cfRule>
  </conditionalFormatting>
  <conditionalFormatting sqref="O6:O13">
    <cfRule type="cellIs" dxfId="59" priority="22" operator="equal">
      <formula>0</formula>
    </cfRule>
  </conditionalFormatting>
  <conditionalFormatting sqref="P24:Q24">
    <cfRule type="containsText" dxfId="58" priority="3" operator="containsText" text="XX">
      <formula>NOT(ISERROR(SEARCH("XX",P24)))</formula>
    </cfRule>
  </conditionalFormatting>
  <conditionalFormatting sqref="S24:T24">
    <cfRule type="containsText" dxfId="57" priority="1" operator="containsText" text="XX">
      <formula>NOT(ISERROR(SEARCH("XX",S24)))</formula>
    </cfRule>
  </conditionalFormatting>
  <printOptions horizontalCentered="1"/>
  <pageMargins left="0.39370078740157483" right="0.39370078740157483" top="0.59055118110236227" bottom="0.43307086614173229" header="0.31496062992125984" footer="0.19685039370078741"/>
  <pageSetup scale="72" orientation="landscape" r:id="rId1"/>
  <headerFooter>
    <oddHeader>&amp;L&amp;G</oddHeader>
    <oddFooter>&amp;R&amp;"Carlito,Negrita"Telesecundaria&amp;"Carlito,Normal", &amp;A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" operator="greaterThan" id="{AC492F77-80D0-4B17-865F-6C8EDACDF788}">
            <xm:f>'Cuadro 1'!$D$12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D6:D23</xm:sqref>
        </x14:conditionalFormatting>
        <x14:conditionalFormatting xmlns:xm="http://schemas.microsoft.com/office/excel/2006/main">
          <x14:cfRule type="cellIs" priority="19" operator="greaterThan" id="{CD9BFA7A-CE6B-4FD4-88A4-DB8784BE5B8C}">
            <xm:f>'Cuadro 1'!$E$12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E6:E23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pageSetUpPr fitToPage="1"/>
  </sheetPr>
  <dimension ref="A1:Z14"/>
  <sheetViews>
    <sheetView showGridLines="0" zoomScale="95" zoomScaleNormal="95" workbookViewId="0"/>
  </sheetViews>
  <sheetFormatPr baseColWidth="10" defaultColWidth="11.42578125" defaultRowHeight="15" x14ac:dyDescent="0.25"/>
  <cols>
    <col min="1" max="1" width="4.5703125" style="27" customWidth="1"/>
    <col min="2" max="2" width="24.7109375" style="8" customWidth="1"/>
    <col min="3" max="20" width="7.28515625" style="8" customWidth="1"/>
    <col min="21" max="16384" width="11.42578125" style="8"/>
  </cols>
  <sheetData>
    <row r="1" spans="1:26" ht="18.75" x14ac:dyDescent="0.3">
      <c r="A1" s="428">
        <v>1</v>
      </c>
      <c r="B1" s="128" t="s">
        <v>93</v>
      </c>
      <c r="C1" s="241"/>
      <c r="D1" s="241"/>
      <c r="E1" s="241"/>
      <c r="F1" s="241"/>
      <c r="G1" s="241"/>
      <c r="H1" s="241"/>
      <c r="I1" s="241"/>
      <c r="J1" s="241"/>
      <c r="K1" s="241"/>
    </row>
    <row r="2" spans="1:26" ht="18.75" x14ac:dyDescent="0.3">
      <c r="A2" s="428">
        <v>2</v>
      </c>
      <c r="B2" s="128" t="s">
        <v>61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</row>
    <row r="3" spans="1:26" ht="19.5" thickBot="1" x14ac:dyDescent="0.35">
      <c r="A3" s="428">
        <v>3</v>
      </c>
      <c r="B3" s="427" t="s">
        <v>786</v>
      </c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6"/>
      <c r="V3" s="226"/>
      <c r="W3" s="226"/>
      <c r="X3" s="226"/>
      <c r="Y3" s="226"/>
      <c r="Z3" s="226"/>
    </row>
    <row r="4" spans="1:26" ht="22.5" customHeight="1" thickTop="1" x14ac:dyDescent="0.25">
      <c r="A4" s="428">
        <v>4</v>
      </c>
      <c r="B4" s="530" t="s">
        <v>68</v>
      </c>
      <c r="C4" s="531" t="s">
        <v>0</v>
      </c>
      <c r="D4" s="532"/>
      <c r="E4" s="532"/>
      <c r="F4" s="500" t="s">
        <v>787</v>
      </c>
      <c r="G4" s="501"/>
      <c r="H4" s="502"/>
      <c r="I4" s="500" t="s">
        <v>788</v>
      </c>
      <c r="J4" s="501"/>
      <c r="K4" s="502"/>
      <c r="L4" s="501" t="s">
        <v>789</v>
      </c>
      <c r="M4" s="501"/>
      <c r="N4" s="501"/>
      <c r="O4" s="500" t="s">
        <v>790</v>
      </c>
      <c r="P4" s="501"/>
      <c r="Q4" s="502"/>
      <c r="R4" s="500" t="s">
        <v>791</v>
      </c>
      <c r="S4" s="501"/>
      <c r="T4" s="501"/>
    </row>
    <row r="5" spans="1:26" ht="32.25" customHeight="1" thickBot="1" x14ac:dyDescent="0.3">
      <c r="A5" s="428">
        <v>5</v>
      </c>
      <c r="B5" s="529"/>
      <c r="C5" s="228" t="s">
        <v>0</v>
      </c>
      <c r="D5" s="66" t="s">
        <v>19</v>
      </c>
      <c r="E5" s="209" t="s">
        <v>18</v>
      </c>
      <c r="F5" s="207" t="s">
        <v>0</v>
      </c>
      <c r="G5" s="66" t="s">
        <v>19</v>
      </c>
      <c r="H5" s="209" t="s">
        <v>18</v>
      </c>
      <c r="I5" s="207" t="s">
        <v>0</v>
      </c>
      <c r="J5" s="66" t="s">
        <v>19</v>
      </c>
      <c r="K5" s="209" t="s">
        <v>18</v>
      </c>
      <c r="L5" s="207" t="s">
        <v>0</v>
      </c>
      <c r="M5" s="66" t="s">
        <v>19</v>
      </c>
      <c r="N5" s="208" t="s">
        <v>18</v>
      </c>
      <c r="O5" s="207" t="s">
        <v>0</v>
      </c>
      <c r="P5" s="66" t="s">
        <v>19</v>
      </c>
      <c r="Q5" s="209" t="s">
        <v>18</v>
      </c>
      <c r="R5" s="207" t="s">
        <v>0</v>
      </c>
      <c r="S5" s="66" t="s">
        <v>19</v>
      </c>
      <c r="T5" s="209" t="s">
        <v>18</v>
      </c>
    </row>
    <row r="6" spans="1:26" ht="33.75" customHeight="1" thickTop="1" x14ac:dyDescent="0.25">
      <c r="A6" s="428">
        <v>6</v>
      </c>
      <c r="B6" s="325" t="s">
        <v>62</v>
      </c>
      <c r="C6" s="242">
        <f t="shared" ref="C6:C8" si="0">D6+E6</f>
        <v>0</v>
      </c>
      <c r="D6" s="230">
        <f>G6+J6+M6+P6+S6</f>
        <v>0</v>
      </c>
      <c r="E6" s="231">
        <f>+H6+K6+N6+Q6+T6</f>
        <v>0</v>
      </c>
      <c r="F6" s="232">
        <f t="shared" ref="F6:F8" si="1">+G6+H6</f>
        <v>0</v>
      </c>
      <c r="G6" s="406"/>
      <c r="H6" s="407"/>
      <c r="I6" s="232">
        <f t="shared" ref="I6:I8" si="2">+J6+K6</f>
        <v>0</v>
      </c>
      <c r="J6" s="406"/>
      <c r="K6" s="407"/>
      <c r="L6" s="231">
        <f t="shared" ref="L6:L8" si="3">+M6+N6</f>
        <v>0</v>
      </c>
      <c r="M6" s="406"/>
      <c r="N6" s="408"/>
      <c r="O6" s="232">
        <f t="shared" ref="O6:O8" si="4">+P6+Q6</f>
        <v>0</v>
      </c>
      <c r="P6" s="406"/>
      <c r="Q6" s="407"/>
      <c r="R6" s="232">
        <f t="shared" ref="R6:R8" si="5">+S6+T6</f>
        <v>0</v>
      </c>
      <c r="S6" s="406"/>
      <c r="T6" s="408"/>
    </row>
    <row r="7" spans="1:26" ht="33.75" customHeight="1" x14ac:dyDescent="0.25">
      <c r="A7" s="428">
        <v>7</v>
      </c>
      <c r="B7" s="326" t="s">
        <v>63</v>
      </c>
      <c r="C7" s="233">
        <f t="shared" si="0"/>
        <v>0</v>
      </c>
      <c r="D7" s="234">
        <f>G7+J7+M7+P7+S7</f>
        <v>0</v>
      </c>
      <c r="E7" s="235">
        <f>+H7+K7+N7+Q7+T7</f>
        <v>0</v>
      </c>
      <c r="F7" s="236">
        <f t="shared" si="1"/>
        <v>0</v>
      </c>
      <c r="G7" s="307"/>
      <c r="H7" s="308"/>
      <c r="I7" s="236">
        <f t="shared" si="2"/>
        <v>0</v>
      </c>
      <c r="J7" s="307"/>
      <c r="K7" s="308"/>
      <c r="L7" s="235">
        <f t="shared" si="3"/>
        <v>0</v>
      </c>
      <c r="M7" s="307"/>
      <c r="N7" s="317"/>
      <c r="O7" s="236">
        <f t="shared" si="4"/>
        <v>0</v>
      </c>
      <c r="P7" s="307"/>
      <c r="Q7" s="308"/>
      <c r="R7" s="236">
        <f t="shared" si="5"/>
        <v>0</v>
      </c>
      <c r="S7" s="307"/>
      <c r="T7" s="317"/>
    </row>
    <row r="8" spans="1:26" ht="33.75" customHeight="1" thickBot="1" x14ac:dyDescent="0.3">
      <c r="A8" s="428">
        <v>8</v>
      </c>
      <c r="B8" s="327" t="s">
        <v>64</v>
      </c>
      <c r="C8" s="243">
        <f t="shared" si="0"/>
        <v>0</v>
      </c>
      <c r="D8" s="244">
        <f>G8+J8+M8+P8+S8</f>
        <v>0</v>
      </c>
      <c r="E8" s="245">
        <f>+H8+K8+N8+Q8+T8</f>
        <v>0</v>
      </c>
      <c r="F8" s="246">
        <f t="shared" si="1"/>
        <v>0</v>
      </c>
      <c r="G8" s="409"/>
      <c r="H8" s="410"/>
      <c r="I8" s="246">
        <f t="shared" si="2"/>
        <v>0</v>
      </c>
      <c r="J8" s="409"/>
      <c r="K8" s="410"/>
      <c r="L8" s="245">
        <f t="shared" si="3"/>
        <v>0</v>
      </c>
      <c r="M8" s="409"/>
      <c r="N8" s="411"/>
      <c r="O8" s="246">
        <f t="shared" si="4"/>
        <v>0</v>
      </c>
      <c r="P8" s="409"/>
      <c r="Q8" s="410"/>
      <c r="R8" s="246">
        <f t="shared" si="5"/>
        <v>0</v>
      </c>
      <c r="S8" s="409"/>
      <c r="T8" s="411"/>
    </row>
    <row r="9" spans="1:26" ht="15.75" thickTop="1" x14ac:dyDescent="0.25">
      <c r="A9" s="428">
        <v>9</v>
      </c>
      <c r="B9" s="162"/>
      <c r="F9" s="224"/>
    </row>
    <row r="10" spans="1:26" ht="15.75" x14ac:dyDescent="0.25">
      <c r="A10" s="428">
        <v>10</v>
      </c>
      <c r="B10" s="164" t="s">
        <v>58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spans="1:26" ht="21.75" customHeight="1" x14ac:dyDescent="0.25">
      <c r="A11" s="428">
        <v>11</v>
      </c>
      <c r="B11" s="491"/>
      <c r="C11" s="492"/>
      <c r="D11" s="492"/>
      <c r="E11" s="492"/>
      <c r="F11" s="492"/>
      <c r="G11" s="492"/>
      <c r="H11" s="492"/>
      <c r="I11" s="492"/>
      <c r="J11" s="492"/>
      <c r="K11" s="492"/>
      <c r="L11" s="492"/>
      <c r="M11" s="492"/>
      <c r="N11" s="492"/>
      <c r="O11" s="492"/>
      <c r="P11" s="492"/>
      <c r="Q11" s="492"/>
      <c r="R11" s="492"/>
      <c r="S11" s="492"/>
      <c r="T11" s="493"/>
    </row>
    <row r="12" spans="1:26" ht="21.75" customHeight="1" x14ac:dyDescent="0.25">
      <c r="A12" s="428"/>
      <c r="B12" s="494"/>
      <c r="C12" s="495"/>
      <c r="D12" s="495"/>
      <c r="E12" s="495"/>
      <c r="F12" s="495"/>
      <c r="G12" s="495"/>
      <c r="H12" s="495"/>
      <c r="I12" s="495"/>
      <c r="J12" s="495"/>
      <c r="K12" s="495"/>
      <c r="L12" s="495"/>
      <c r="M12" s="495"/>
      <c r="N12" s="495"/>
      <c r="O12" s="495"/>
      <c r="P12" s="495"/>
      <c r="Q12" s="495"/>
      <c r="R12" s="495"/>
      <c r="S12" s="495"/>
      <c r="T12" s="496"/>
    </row>
    <row r="13" spans="1:26" ht="21.75" customHeight="1" x14ac:dyDescent="0.25">
      <c r="B13" s="494"/>
      <c r="C13" s="495"/>
      <c r="D13" s="495"/>
      <c r="E13" s="495"/>
      <c r="F13" s="495"/>
      <c r="G13" s="495"/>
      <c r="H13" s="495"/>
      <c r="I13" s="495"/>
      <c r="J13" s="495"/>
      <c r="K13" s="495"/>
      <c r="L13" s="495"/>
      <c r="M13" s="495"/>
      <c r="N13" s="495"/>
      <c r="O13" s="495"/>
      <c r="P13" s="495"/>
      <c r="Q13" s="495"/>
      <c r="R13" s="495"/>
      <c r="S13" s="495"/>
      <c r="T13" s="496"/>
    </row>
    <row r="14" spans="1:26" ht="21.75" customHeight="1" x14ac:dyDescent="0.25">
      <c r="B14" s="497"/>
      <c r="C14" s="498"/>
      <c r="D14" s="498"/>
      <c r="E14" s="498"/>
      <c r="F14" s="498"/>
      <c r="G14" s="498"/>
      <c r="H14" s="498"/>
      <c r="I14" s="498"/>
      <c r="J14" s="498"/>
      <c r="K14" s="498"/>
      <c r="L14" s="498"/>
      <c r="M14" s="498"/>
      <c r="N14" s="498"/>
      <c r="O14" s="498"/>
      <c r="P14" s="498"/>
      <c r="Q14" s="498"/>
      <c r="R14" s="498"/>
      <c r="S14" s="498"/>
      <c r="T14" s="499"/>
    </row>
  </sheetData>
  <sheetProtection algorithmName="SHA-512" hashValue="T3+T8AFRZBcTo8S1ug5JV2T112zpUKNE7fZcHnneyfN1OzxsVtM1fzklN8ISM+soPjUlf2xpSWtWokop7Q+5jw==" saltValue="cup2X7+Z0992ZAymi7Jlgw==" spinCount="100000" sheet="1" objects="1" scenarios="1"/>
  <mergeCells count="8">
    <mergeCell ref="B11:T14"/>
    <mergeCell ref="B4:B5"/>
    <mergeCell ref="C4:E4"/>
    <mergeCell ref="F4:H4"/>
    <mergeCell ref="I4:K4"/>
    <mergeCell ref="L4:N4"/>
    <mergeCell ref="O4:Q4"/>
    <mergeCell ref="R4:T4"/>
  </mergeCells>
  <conditionalFormatting sqref="C6:F8 I6:I8 L6:L8 O6:O8 R6:R8">
    <cfRule type="cellIs" dxfId="56" priority="2" operator="equal">
      <formula>0</formula>
    </cfRule>
  </conditionalFormatting>
  <printOptions horizontalCentered="1"/>
  <pageMargins left="0.39370078740157483" right="0.39370078740157483" top="0.59055118110236227" bottom="0.43307086614173229" header="0.31496062992125984" footer="0.19685039370078741"/>
  <pageSetup scale="83" orientation="landscape" r:id="rId1"/>
  <headerFooter>
    <oddHeader>&amp;L&amp;G</oddHeader>
    <oddFooter>&amp;R&amp;"Carlito,Negrita"Telesecundaria&amp;"Carlito,Normal", 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2">
    <pageSetUpPr fitToPage="1"/>
  </sheetPr>
  <dimension ref="A1:Z19"/>
  <sheetViews>
    <sheetView showGridLines="0" zoomScale="95" zoomScaleNormal="95" workbookViewId="0"/>
  </sheetViews>
  <sheetFormatPr baseColWidth="10" defaultColWidth="11.42578125" defaultRowHeight="15" x14ac:dyDescent="0.25"/>
  <cols>
    <col min="1" max="1" width="4.7109375" style="27" customWidth="1"/>
    <col min="2" max="2" width="56.28515625" style="8" customWidth="1"/>
    <col min="3" max="20" width="6.7109375" style="8" customWidth="1"/>
    <col min="21" max="16384" width="11.42578125" style="8"/>
  </cols>
  <sheetData>
    <row r="1" spans="1:26" ht="18.75" x14ac:dyDescent="0.3">
      <c r="A1" s="428">
        <v>1</v>
      </c>
      <c r="B1" s="128" t="s">
        <v>94</v>
      </c>
      <c r="C1" s="225"/>
      <c r="D1" s="225"/>
      <c r="E1" s="225"/>
      <c r="F1" s="225"/>
      <c r="G1" s="225"/>
      <c r="H1" s="225"/>
      <c r="I1" s="225"/>
      <c r="J1" s="225"/>
      <c r="K1" s="225"/>
    </row>
    <row r="2" spans="1:26" ht="18" customHeight="1" x14ac:dyDescent="0.3">
      <c r="A2" s="428">
        <v>2</v>
      </c>
      <c r="B2" s="128" t="s">
        <v>65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</row>
    <row r="3" spans="1:26" ht="18" customHeight="1" x14ac:dyDescent="0.3">
      <c r="A3" s="428">
        <v>3</v>
      </c>
      <c r="B3" s="128" t="s">
        <v>369</v>
      </c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</row>
    <row r="4" spans="1:26" ht="19.5" thickBot="1" x14ac:dyDescent="0.35">
      <c r="A4" s="428">
        <v>4</v>
      </c>
      <c r="B4" s="427" t="s">
        <v>786</v>
      </c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6"/>
      <c r="V4" s="226"/>
      <c r="W4" s="226"/>
      <c r="X4" s="226"/>
      <c r="Y4" s="226"/>
      <c r="Z4" s="226"/>
    </row>
    <row r="5" spans="1:26" ht="22.5" customHeight="1" thickTop="1" x14ac:dyDescent="0.25">
      <c r="A5" s="428">
        <v>5</v>
      </c>
      <c r="B5" s="503" t="s">
        <v>67</v>
      </c>
      <c r="C5" s="505" t="s">
        <v>0</v>
      </c>
      <c r="D5" s="501"/>
      <c r="E5" s="501"/>
      <c r="F5" s="500" t="s">
        <v>821</v>
      </c>
      <c r="G5" s="501"/>
      <c r="H5" s="502"/>
      <c r="I5" s="500" t="s">
        <v>822</v>
      </c>
      <c r="J5" s="501"/>
      <c r="K5" s="502"/>
      <c r="L5" s="501" t="s">
        <v>823</v>
      </c>
      <c r="M5" s="501"/>
      <c r="N5" s="501"/>
      <c r="O5" s="500" t="s">
        <v>824</v>
      </c>
      <c r="P5" s="501"/>
      <c r="Q5" s="502"/>
      <c r="R5" s="500" t="s">
        <v>825</v>
      </c>
      <c r="S5" s="501"/>
      <c r="T5" s="501"/>
    </row>
    <row r="6" spans="1:26" ht="30.75" customHeight="1" thickBot="1" x14ac:dyDescent="0.3">
      <c r="A6" s="428">
        <v>6</v>
      </c>
      <c r="B6" s="504"/>
      <c r="C6" s="228" t="s">
        <v>0</v>
      </c>
      <c r="D6" s="66" t="s">
        <v>19</v>
      </c>
      <c r="E6" s="209" t="s">
        <v>18</v>
      </c>
      <c r="F6" s="207" t="s">
        <v>0</v>
      </c>
      <c r="G6" s="66" t="s">
        <v>19</v>
      </c>
      <c r="H6" s="209" t="s">
        <v>18</v>
      </c>
      <c r="I6" s="207" t="s">
        <v>0</v>
      </c>
      <c r="J6" s="66" t="s">
        <v>19</v>
      </c>
      <c r="K6" s="209" t="s">
        <v>18</v>
      </c>
      <c r="L6" s="207" t="s">
        <v>0</v>
      </c>
      <c r="M6" s="66" t="s">
        <v>19</v>
      </c>
      <c r="N6" s="208" t="s">
        <v>18</v>
      </c>
      <c r="O6" s="207" t="s">
        <v>0</v>
      </c>
      <c r="P6" s="66" t="s">
        <v>19</v>
      </c>
      <c r="Q6" s="209" t="s">
        <v>18</v>
      </c>
      <c r="R6" s="207" t="s">
        <v>0</v>
      </c>
      <c r="S6" s="66" t="s">
        <v>19</v>
      </c>
      <c r="T6" s="209" t="s">
        <v>18</v>
      </c>
    </row>
    <row r="7" spans="1:26" ht="30.75" customHeight="1" thickTop="1" x14ac:dyDescent="0.25">
      <c r="A7" s="428">
        <v>7</v>
      </c>
      <c r="B7" s="328" t="s">
        <v>646</v>
      </c>
      <c r="C7" s="229">
        <f>D7+E7</f>
        <v>0</v>
      </c>
      <c r="D7" s="230">
        <f t="shared" ref="D7:D8" si="0">G7+J7+M7+P7+S7</f>
        <v>0</v>
      </c>
      <c r="E7" s="231">
        <f t="shared" ref="E7:E8" si="1">+H7+K7+N7+Q7+T7</f>
        <v>0</v>
      </c>
      <c r="F7" s="232">
        <f t="shared" ref="F7:F12" si="2">+G7+H7</f>
        <v>0</v>
      </c>
      <c r="G7" s="406"/>
      <c r="H7" s="407"/>
      <c r="I7" s="232">
        <f t="shared" ref="I7:I12" si="3">+J7+K7</f>
        <v>0</v>
      </c>
      <c r="J7" s="406"/>
      <c r="K7" s="408"/>
      <c r="L7" s="232">
        <f t="shared" ref="L7:L12" si="4">+M7+N7</f>
        <v>0</v>
      </c>
      <c r="M7" s="406"/>
      <c r="N7" s="407"/>
      <c r="O7" s="232">
        <f t="shared" ref="O7:O13" si="5">+P7+Q7</f>
        <v>0</v>
      </c>
      <c r="P7" s="406"/>
      <c r="Q7" s="407"/>
      <c r="R7" s="232">
        <f t="shared" ref="R7:R13" si="6">+S7+T7</f>
        <v>0</v>
      </c>
      <c r="S7" s="406"/>
      <c r="T7" s="408"/>
    </row>
    <row r="8" spans="1:26" ht="30.75" customHeight="1" x14ac:dyDescent="0.25">
      <c r="A8" s="428">
        <v>8</v>
      </c>
      <c r="B8" s="424" t="s">
        <v>82</v>
      </c>
      <c r="C8" s="233">
        <f t="shared" ref="C8" si="7">D8+E8</f>
        <v>0</v>
      </c>
      <c r="D8" s="234">
        <f t="shared" si="0"/>
        <v>0</v>
      </c>
      <c r="E8" s="235">
        <f t="shared" si="1"/>
        <v>0</v>
      </c>
      <c r="F8" s="236">
        <f t="shared" si="2"/>
        <v>0</v>
      </c>
      <c r="G8" s="307"/>
      <c r="H8" s="308"/>
      <c r="I8" s="236">
        <f t="shared" si="3"/>
        <v>0</v>
      </c>
      <c r="J8" s="307"/>
      <c r="K8" s="317"/>
      <c r="L8" s="236">
        <f t="shared" si="4"/>
        <v>0</v>
      </c>
      <c r="M8" s="307"/>
      <c r="N8" s="308"/>
      <c r="O8" s="236">
        <f t="shared" si="5"/>
        <v>0</v>
      </c>
      <c r="P8" s="307"/>
      <c r="Q8" s="308"/>
      <c r="R8" s="236">
        <f t="shared" si="6"/>
        <v>0</v>
      </c>
      <c r="S8" s="307"/>
      <c r="T8" s="317"/>
    </row>
    <row r="9" spans="1:26" ht="30.75" customHeight="1" x14ac:dyDescent="0.25">
      <c r="A9" s="428">
        <v>9</v>
      </c>
      <c r="B9" s="424" t="s">
        <v>83</v>
      </c>
      <c r="C9" s="233">
        <f t="shared" ref="C9:C13" si="8">D9+E9</f>
        <v>0</v>
      </c>
      <c r="D9" s="234">
        <f t="shared" ref="D9:D13" si="9">G9+J9+M9+P9+S9</f>
        <v>0</v>
      </c>
      <c r="E9" s="235">
        <f t="shared" ref="E9:E13" si="10">+H9+K9+N9+Q9+T9</f>
        <v>0</v>
      </c>
      <c r="F9" s="236">
        <f t="shared" si="2"/>
        <v>0</v>
      </c>
      <c r="G9" s="307"/>
      <c r="H9" s="308"/>
      <c r="I9" s="236">
        <f t="shared" si="3"/>
        <v>0</v>
      </c>
      <c r="J9" s="307"/>
      <c r="K9" s="317"/>
      <c r="L9" s="236">
        <f t="shared" si="4"/>
        <v>0</v>
      </c>
      <c r="M9" s="307"/>
      <c r="N9" s="308"/>
      <c r="O9" s="236">
        <f t="shared" si="5"/>
        <v>0</v>
      </c>
      <c r="P9" s="307"/>
      <c r="Q9" s="308"/>
      <c r="R9" s="236">
        <f t="shared" si="6"/>
        <v>0</v>
      </c>
      <c r="S9" s="307"/>
      <c r="T9" s="317"/>
    </row>
    <row r="10" spans="1:26" ht="30.75" customHeight="1" x14ac:dyDescent="0.25">
      <c r="A10" s="428">
        <v>10</v>
      </c>
      <c r="B10" s="424" t="s">
        <v>659</v>
      </c>
      <c r="C10" s="233">
        <f t="shared" si="8"/>
        <v>0</v>
      </c>
      <c r="D10" s="234">
        <f t="shared" si="9"/>
        <v>0</v>
      </c>
      <c r="E10" s="235">
        <f t="shared" si="10"/>
        <v>0</v>
      </c>
      <c r="F10" s="236">
        <f t="shared" si="2"/>
        <v>0</v>
      </c>
      <c r="G10" s="307"/>
      <c r="H10" s="308"/>
      <c r="I10" s="236">
        <f t="shared" si="3"/>
        <v>0</v>
      </c>
      <c r="J10" s="307"/>
      <c r="K10" s="317"/>
      <c r="L10" s="236">
        <f t="shared" si="4"/>
        <v>0</v>
      </c>
      <c r="M10" s="307"/>
      <c r="N10" s="308"/>
      <c r="O10" s="236">
        <f t="shared" si="5"/>
        <v>0</v>
      </c>
      <c r="P10" s="307"/>
      <c r="Q10" s="308"/>
      <c r="R10" s="236">
        <f t="shared" si="6"/>
        <v>0</v>
      </c>
      <c r="S10" s="307"/>
      <c r="T10" s="317"/>
    </row>
    <row r="11" spans="1:26" ht="30.75" customHeight="1" x14ac:dyDescent="0.25">
      <c r="A11" s="428">
        <v>11</v>
      </c>
      <c r="B11" s="424" t="s">
        <v>744</v>
      </c>
      <c r="C11" s="233">
        <f t="shared" si="8"/>
        <v>0</v>
      </c>
      <c r="D11" s="234">
        <f t="shared" si="9"/>
        <v>0</v>
      </c>
      <c r="E11" s="235">
        <f t="shared" si="10"/>
        <v>0</v>
      </c>
      <c r="F11" s="236">
        <f t="shared" si="2"/>
        <v>0</v>
      </c>
      <c r="G11" s="307"/>
      <c r="H11" s="308"/>
      <c r="I11" s="236">
        <f t="shared" si="3"/>
        <v>0</v>
      </c>
      <c r="J11" s="307"/>
      <c r="K11" s="317"/>
      <c r="L11" s="236">
        <f t="shared" si="4"/>
        <v>0</v>
      </c>
      <c r="M11" s="307"/>
      <c r="N11" s="308"/>
      <c r="O11" s="236">
        <f t="shared" si="5"/>
        <v>0</v>
      </c>
      <c r="P11" s="307"/>
      <c r="Q11" s="308"/>
      <c r="R11" s="236">
        <f t="shared" si="6"/>
        <v>0</v>
      </c>
      <c r="S11" s="307"/>
      <c r="T11" s="317"/>
    </row>
    <row r="12" spans="1:26" ht="30.75" customHeight="1" x14ac:dyDescent="0.25">
      <c r="A12" s="428">
        <v>12</v>
      </c>
      <c r="B12" s="424" t="s">
        <v>677</v>
      </c>
      <c r="C12" s="233">
        <f t="shared" si="8"/>
        <v>0</v>
      </c>
      <c r="D12" s="234">
        <f t="shared" si="9"/>
        <v>0</v>
      </c>
      <c r="E12" s="235">
        <f t="shared" si="10"/>
        <v>0</v>
      </c>
      <c r="F12" s="236">
        <f t="shared" si="2"/>
        <v>0</v>
      </c>
      <c r="G12" s="307"/>
      <c r="H12" s="308"/>
      <c r="I12" s="236">
        <f t="shared" si="3"/>
        <v>0</v>
      </c>
      <c r="J12" s="307"/>
      <c r="K12" s="317"/>
      <c r="L12" s="236">
        <f t="shared" si="4"/>
        <v>0</v>
      </c>
      <c r="M12" s="307"/>
      <c r="N12" s="308"/>
      <c r="O12" s="525"/>
      <c r="P12" s="526"/>
      <c r="Q12" s="526"/>
      <c r="R12" s="526"/>
      <c r="S12" s="526"/>
      <c r="T12" s="526"/>
    </row>
    <row r="13" spans="1:26" ht="30.75" customHeight="1" thickBot="1" x14ac:dyDescent="0.3">
      <c r="A13" s="428">
        <v>13</v>
      </c>
      <c r="B13" s="426" t="s">
        <v>678</v>
      </c>
      <c r="C13" s="237">
        <f t="shared" si="8"/>
        <v>0</v>
      </c>
      <c r="D13" s="238">
        <f t="shared" si="9"/>
        <v>0</v>
      </c>
      <c r="E13" s="239">
        <f t="shared" si="10"/>
        <v>0</v>
      </c>
      <c r="F13" s="240">
        <f t="shared" ref="F13" si="11">+G13+H13</f>
        <v>0</v>
      </c>
      <c r="G13" s="313"/>
      <c r="H13" s="314"/>
      <c r="I13" s="240">
        <f t="shared" ref="I13" si="12">+J13+K13</f>
        <v>0</v>
      </c>
      <c r="J13" s="313"/>
      <c r="K13" s="320"/>
      <c r="L13" s="240">
        <f t="shared" ref="L13" si="13">+M13+N13</f>
        <v>0</v>
      </c>
      <c r="M13" s="313"/>
      <c r="N13" s="314"/>
      <c r="O13" s="240">
        <f t="shared" si="5"/>
        <v>0</v>
      </c>
      <c r="P13" s="313"/>
      <c r="Q13" s="314"/>
      <c r="R13" s="240">
        <f t="shared" si="6"/>
        <v>0</v>
      </c>
      <c r="S13" s="313"/>
      <c r="T13" s="320"/>
    </row>
    <row r="14" spans="1:26" ht="15.75" thickTop="1" x14ac:dyDescent="0.25">
      <c r="A14" s="428">
        <v>15</v>
      </c>
      <c r="B14" s="162"/>
      <c r="F14" s="224"/>
    </row>
    <row r="15" spans="1:26" x14ac:dyDescent="0.25">
      <c r="A15" s="428">
        <v>16</v>
      </c>
      <c r="B15" s="164" t="s">
        <v>58</v>
      </c>
    </row>
    <row r="16" spans="1:26" ht="21.75" customHeight="1" x14ac:dyDescent="0.25">
      <c r="A16" s="428">
        <v>17</v>
      </c>
      <c r="B16" s="491"/>
      <c r="C16" s="492"/>
      <c r="D16" s="492"/>
      <c r="E16" s="492"/>
      <c r="F16" s="492"/>
      <c r="G16" s="492"/>
      <c r="H16" s="492"/>
      <c r="I16" s="492"/>
      <c r="J16" s="492"/>
      <c r="K16" s="492"/>
      <c r="L16" s="492"/>
      <c r="M16" s="492"/>
      <c r="N16" s="492"/>
      <c r="O16" s="492"/>
      <c r="P16" s="492"/>
      <c r="Q16" s="492"/>
      <c r="R16" s="492"/>
      <c r="S16" s="492"/>
      <c r="T16" s="493"/>
    </row>
    <row r="17" spans="1:20" ht="21.75" customHeight="1" x14ac:dyDescent="0.25">
      <c r="A17" s="428"/>
      <c r="B17" s="494"/>
      <c r="C17" s="495"/>
      <c r="D17" s="495"/>
      <c r="E17" s="495"/>
      <c r="F17" s="495"/>
      <c r="G17" s="495"/>
      <c r="H17" s="495"/>
      <c r="I17" s="495"/>
      <c r="J17" s="495"/>
      <c r="K17" s="495"/>
      <c r="L17" s="495"/>
      <c r="M17" s="495"/>
      <c r="N17" s="495"/>
      <c r="O17" s="495"/>
      <c r="P17" s="495"/>
      <c r="Q17" s="495"/>
      <c r="R17" s="495"/>
      <c r="S17" s="495"/>
      <c r="T17" s="496"/>
    </row>
    <row r="18" spans="1:20" ht="21.75" customHeight="1" x14ac:dyDescent="0.25">
      <c r="B18" s="494"/>
      <c r="C18" s="495"/>
      <c r="D18" s="495"/>
      <c r="E18" s="495"/>
      <c r="F18" s="495"/>
      <c r="G18" s="495"/>
      <c r="H18" s="495"/>
      <c r="I18" s="495"/>
      <c r="J18" s="495"/>
      <c r="K18" s="495"/>
      <c r="L18" s="495"/>
      <c r="M18" s="495"/>
      <c r="N18" s="495"/>
      <c r="O18" s="495"/>
      <c r="P18" s="495"/>
      <c r="Q18" s="495"/>
      <c r="R18" s="495"/>
      <c r="S18" s="495"/>
      <c r="T18" s="496"/>
    </row>
    <row r="19" spans="1:20" ht="21.75" customHeight="1" x14ac:dyDescent="0.25">
      <c r="B19" s="497"/>
      <c r="C19" s="498"/>
      <c r="D19" s="498"/>
      <c r="E19" s="498"/>
      <c r="F19" s="498"/>
      <c r="G19" s="498"/>
      <c r="H19" s="498"/>
      <c r="I19" s="498"/>
      <c r="J19" s="498"/>
      <c r="K19" s="498"/>
      <c r="L19" s="498"/>
      <c r="M19" s="498"/>
      <c r="N19" s="498"/>
      <c r="O19" s="498"/>
      <c r="P19" s="498"/>
      <c r="Q19" s="498"/>
      <c r="R19" s="498"/>
      <c r="S19" s="498"/>
      <c r="T19" s="499"/>
    </row>
  </sheetData>
  <sheetProtection algorithmName="SHA-512" hashValue="sELDLMBm9MDl4E10R8ZGbGn+CQi7QsLDRWW35ZOOKg5hnBssNbq0lXbTXnR1PyXDh1N4OXetp3C//x3rPli3XQ==" saltValue="yx0+Eq9OAHnyOQWeZYu4dg==" spinCount="100000" sheet="1" objects="1" scenarios="1"/>
  <mergeCells count="9">
    <mergeCell ref="B16:T19"/>
    <mergeCell ref="B5:B6"/>
    <mergeCell ref="C5:E5"/>
    <mergeCell ref="F5:H5"/>
    <mergeCell ref="I5:K5"/>
    <mergeCell ref="L5:N5"/>
    <mergeCell ref="O5:Q5"/>
    <mergeCell ref="R5:T5"/>
    <mergeCell ref="O12:T12"/>
  </mergeCells>
  <conditionalFormatting sqref="C7:F13 I7:I13">
    <cfRule type="cellIs" dxfId="55" priority="4" operator="equal">
      <formula>0</formula>
    </cfRule>
  </conditionalFormatting>
  <conditionalFormatting sqref="R7:R11 L7:L13 O7:O13 R13">
    <cfRule type="cellIs" dxfId="54" priority="3" operator="equal">
      <formula>0</formula>
    </cfRule>
  </conditionalFormatting>
  <printOptions horizontalCentered="1"/>
  <pageMargins left="0.39370078740157483" right="0.39370078740157483" top="0.59055118110236227" bottom="0.43307086614173229" header="0.31496062992125984" footer="0.19685039370078741"/>
  <pageSetup scale="73" orientation="landscape" r:id="rId1"/>
  <headerFooter>
    <oddHeader>&amp;L&amp;G</oddHeader>
    <oddFooter>&amp;R&amp;"Carlito,Negrita"Telesecundaria&amp;"Carlito,Normal", 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3">
    <pageSetUpPr fitToPage="1"/>
  </sheetPr>
  <dimension ref="A1:Z36"/>
  <sheetViews>
    <sheetView showGridLines="0" zoomScale="95" zoomScaleNormal="95" workbookViewId="0"/>
  </sheetViews>
  <sheetFormatPr baseColWidth="10" defaultColWidth="11.42578125" defaultRowHeight="15" x14ac:dyDescent="0.25"/>
  <cols>
    <col min="1" max="1" width="7.28515625" style="448" customWidth="1"/>
    <col min="2" max="2" width="55" style="8" customWidth="1"/>
    <col min="3" max="20" width="6.7109375" style="8" customWidth="1"/>
    <col min="21" max="16384" width="11.42578125" style="8"/>
  </cols>
  <sheetData>
    <row r="1" spans="1:26" ht="20.25" customHeight="1" x14ac:dyDescent="0.3">
      <c r="A1" s="428">
        <v>1</v>
      </c>
      <c r="B1" s="128" t="s">
        <v>149</v>
      </c>
      <c r="C1" s="205"/>
      <c r="D1" s="205"/>
      <c r="E1" s="205"/>
      <c r="F1" s="205"/>
      <c r="G1" s="205"/>
      <c r="H1" s="205"/>
      <c r="I1" s="205"/>
      <c r="J1" s="205"/>
      <c r="K1" s="205"/>
    </row>
    <row r="2" spans="1:26" ht="18.75" x14ac:dyDescent="0.3">
      <c r="A2" s="428">
        <v>2</v>
      </c>
      <c r="B2" s="90" t="s">
        <v>661</v>
      </c>
      <c r="C2" s="205"/>
      <c r="D2" s="205"/>
      <c r="E2" s="205"/>
      <c r="F2" s="205"/>
      <c r="G2" s="205"/>
      <c r="H2" s="205"/>
      <c r="I2" s="205"/>
      <c r="J2" s="205"/>
      <c r="K2" s="205"/>
    </row>
    <row r="3" spans="1:26" ht="20.25" customHeight="1" x14ac:dyDescent="0.3">
      <c r="A3" s="428">
        <v>3</v>
      </c>
      <c r="B3" s="128" t="s">
        <v>99</v>
      </c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</row>
    <row r="4" spans="1:26" ht="19.5" thickBot="1" x14ac:dyDescent="0.35">
      <c r="A4" s="428">
        <v>4</v>
      </c>
      <c r="B4" s="427" t="s">
        <v>786</v>
      </c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6"/>
      <c r="V4" s="226"/>
      <c r="W4" s="226"/>
      <c r="X4" s="226"/>
      <c r="Y4" s="226"/>
      <c r="Z4" s="226"/>
    </row>
    <row r="5" spans="1:26" ht="22.5" customHeight="1" thickTop="1" x14ac:dyDescent="0.25">
      <c r="A5" s="428">
        <v>5</v>
      </c>
      <c r="B5" s="533" t="s">
        <v>660</v>
      </c>
      <c r="C5" s="505" t="s">
        <v>0</v>
      </c>
      <c r="D5" s="501"/>
      <c r="E5" s="501"/>
      <c r="F5" s="500" t="s">
        <v>821</v>
      </c>
      <c r="G5" s="501"/>
      <c r="H5" s="502"/>
      <c r="I5" s="500" t="s">
        <v>822</v>
      </c>
      <c r="J5" s="501"/>
      <c r="K5" s="502"/>
      <c r="L5" s="501" t="s">
        <v>823</v>
      </c>
      <c r="M5" s="501"/>
      <c r="N5" s="501"/>
      <c r="O5" s="500" t="s">
        <v>824</v>
      </c>
      <c r="P5" s="501"/>
      <c r="Q5" s="502"/>
      <c r="R5" s="500" t="s">
        <v>825</v>
      </c>
      <c r="S5" s="501"/>
      <c r="T5" s="501"/>
    </row>
    <row r="6" spans="1:26" ht="30.75" customHeight="1" thickBot="1" x14ac:dyDescent="0.3">
      <c r="A6" s="428">
        <v>6</v>
      </c>
      <c r="B6" s="534"/>
      <c r="C6" s="206" t="s">
        <v>0</v>
      </c>
      <c r="D6" s="66" t="s">
        <v>19</v>
      </c>
      <c r="E6" s="65" t="s">
        <v>18</v>
      </c>
      <c r="F6" s="207" t="s">
        <v>0</v>
      </c>
      <c r="G6" s="66" t="s">
        <v>19</v>
      </c>
      <c r="H6" s="208" t="s">
        <v>18</v>
      </c>
      <c r="I6" s="65" t="s">
        <v>0</v>
      </c>
      <c r="J6" s="66" t="s">
        <v>19</v>
      </c>
      <c r="K6" s="65" t="s">
        <v>18</v>
      </c>
      <c r="L6" s="207" t="s">
        <v>0</v>
      </c>
      <c r="M6" s="66" t="s">
        <v>19</v>
      </c>
      <c r="N6" s="208" t="s">
        <v>18</v>
      </c>
      <c r="O6" s="65" t="s">
        <v>0</v>
      </c>
      <c r="P6" s="66" t="s">
        <v>19</v>
      </c>
      <c r="Q6" s="65" t="s">
        <v>18</v>
      </c>
      <c r="R6" s="207" t="s">
        <v>0</v>
      </c>
      <c r="S6" s="66" t="s">
        <v>19</v>
      </c>
      <c r="T6" s="209" t="s">
        <v>18</v>
      </c>
    </row>
    <row r="7" spans="1:26" s="62" customFormat="1" ht="27" customHeight="1" thickTop="1" x14ac:dyDescent="0.25">
      <c r="A7" s="428">
        <v>7</v>
      </c>
      <c r="B7" s="210" t="s">
        <v>100</v>
      </c>
      <c r="C7" s="211">
        <f t="shared" ref="C7:C18" si="0">D7+E7</f>
        <v>0</v>
      </c>
      <c r="D7" s="212">
        <f t="shared" ref="D7:D18" si="1">G7+J7+M7+P7+S7</f>
        <v>0</v>
      </c>
      <c r="E7" s="213">
        <f t="shared" ref="E7:E18" si="2">+H7+K7+N7+Q7+T7</f>
        <v>0</v>
      </c>
      <c r="F7" s="214">
        <f t="shared" ref="F7:F18" si="3">+G7+H7</f>
        <v>0</v>
      </c>
      <c r="G7" s="212">
        <f>SUM(G8:G12)</f>
        <v>0</v>
      </c>
      <c r="H7" s="215">
        <f>SUM(H8:H12)</f>
        <v>0</v>
      </c>
      <c r="I7" s="214">
        <f t="shared" ref="I7:I18" si="4">+J7+K7</f>
        <v>0</v>
      </c>
      <c r="J7" s="212">
        <f>SUM(J8:J12)</f>
        <v>0</v>
      </c>
      <c r="K7" s="215">
        <f>SUM(K8:K12)</f>
        <v>0</v>
      </c>
      <c r="L7" s="214">
        <f t="shared" ref="L7:L18" si="5">+M7+N7</f>
        <v>0</v>
      </c>
      <c r="M7" s="212">
        <f>SUM(M8:M12)</f>
        <v>0</v>
      </c>
      <c r="N7" s="215">
        <f>SUM(N8:N12)</f>
        <v>0</v>
      </c>
      <c r="O7" s="214">
        <f t="shared" ref="O7:O18" si="6">+P7+Q7</f>
        <v>0</v>
      </c>
      <c r="P7" s="212">
        <f>SUM(P8:P12)</f>
        <v>0</v>
      </c>
      <c r="Q7" s="215">
        <f>SUM(Q8:Q12)</f>
        <v>0</v>
      </c>
      <c r="R7" s="214">
        <f t="shared" ref="R7:R18" si="7">+S7+T7</f>
        <v>0</v>
      </c>
      <c r="S7" s="212">
        <f>SUM(S8:S12)</f>
        <v>0</v>
      </c>
      <c r="T7" s="213">
        <f>SUM(T8:T12)</f>
        <v>0</v>
      </c>
    </row>
    <row r="8" spans="1:26" ht="27" customHeight="1" x14ac:dyDescent="0.25">
      <c r="A8" s="428">
        <v>8</v>
      </c>
      <c r="B8" s="216" t="s">
        <v>98</v>
      </c>
      <c r="C8" s="136">
        <f t="shared" si="0"/>
        <v>0</v>
      </c>
      <c r="D8" s="145">
        <f t="shared" si="1"/>
        <v>0</v>
      </c>
      <c r="E8" s="217">
        <f t="shared" si="2"/>
        <v>0</v>
      </c>
      <c r="F8" s="214">
        <f t="shared" si="3"/>
        <v>0</v>
      </c>
      <c r="G8" s="391"/>
      <c r="H8" s="402"/>
      <c r="I8" s="214">
        <f t="shared" si="4"/>
        <v>0</v>
      </c>
      <c r="J8" s="391"/>
      <c r="K8" s="400"/>
      <c r="L8" s="214">
        <f t="shared" si="5"/>
        <v>0</v>
      </c>
      <c r="M8" s="391"/>
      <c r="N8" s="402"/>
      <c r="O8" s="214">
        <f t="shared" si="6"/>
        <v>0</v>
      </c>
      <c r="P8" s="391"/>
      <c r="Q8" s="400"/>
      <c r="R8" s="214">
        <f t="shared" si="7"/>
        <v>0</v>
      </c>
      <c r="S8" s="391"/>
      <c r="T8" s="400"/>
    </row>
    <row r="9" spans="1:26" ht="27" customHeight="1" x14ac:dyDescent="0.25">
      <c r="A9" s="428">
        <v>9</v>
      </c>
      <c r="B9" s="216" t="s">
        <v>804</v>
      </c>
      <c r="C9" s="136">
        <f t="shared" ref="C9" si="8">D9+E9</f>
        <v>0</v>
      </c>
      <c r="D9" s="145">
        <f t="shared" ref="D9" si="9">G9+J9+M9+P9+S9</f>
        <v>0</v>
      </c>
      <c r="E9" s="217">
        <f t="shared" ref="E9" si="10">+H9+K9+N9+Q9+T9</f>
        <v>0</v>
      </c>
      <c r="F9" s="214"/>
      <c r="G9" s="391"/>
      <c r="H9" s="402"/>
      <c r="I9" s="214"/>
      <c r="J9" s="391"/>
      <c r="K9" s="400"/>
      <c r="L9" s="214"/>
      <c r="M9" s="391"/>
      <c r="N9" s="402"/>
      <c r="O9" s="214"/>
      <c r="P9" s="391"/>
      <c r="Q9" s="400"/>
      <c r="R9" s="214"/>
      <c r="S9" s="391"/>
      <c r="T9" s="400"/>
    </row>
    <row r="10" spans="1:26" ht="27" customHeight="1" x14ac:dyDescent="0.25">
      <c r="A10" s="428">
        <v>10</v>
      </c>
      <c r="B10" s="216" t="s">
        <v>101</v>
      </c>
      <c r="C10" s="136">
        <f t="shared" si="0"/>
        <v>0</v>
      </c>
      <c r="D10" s="145">
        <f t="shared" si="1"/>
        <v>0</v>
      </c>
      <c r="E10" s="217">
        <f t="shared" si="2"/>
        <v>0</v>
      </c>
      <c r="F10" s="214">
        <f t="shared" si="3"/>
        <v>0</v>
      </c>
      <c r="G10" s="391"/>
      <c r="H10" s="402"/>
      <c r="I10" s="214">
        <f t="shared" si="4"/>
        <v>0</v>
      </c>
      <c r="J10" s="391"/>
      <c r="K10" s="400"/>
      <c r="L10" s="214">
        <f t="shared" si="5"/>
        <v>0</v>
      </c>
      <c r="M10" s="391"/>
      <c r="N10" s="402"/>
      <c r="O10" s="214">
        <f t="shared" si="6"/>
        <v>0</v>
      </c>
      <c r="P10" s="391"/>
      <c r="Q10" s="400"/>
      <c r="R10" s="214">
        <f t="shared" si="7"/>
        <v>0</v>
      </c>
      <c r="S10" s="391"/>
      <c r="T10" s="400"/>
    </row>
    <row r="11" spans="1:26" ht="32.25" customHeight="1" x14ac:dyDescent="0.25">
      <c r="A11" s="428">
        <v>11</v>
      </c>
      <c r="B11" s="437" t="s">
        <v>814</v>
      </c>
      <c r="C11" s="136">
        <f t="shared" si="0"/>
        <v>0</v>
      </c>
      <c r="D11" s="145">
        <f t="shared" si="1"/>
        <v>0</v>
      </c>
      <c r="E11" s="217">
        <f t="shared" si="2"/>
        <v>0</v>
      </c>
      <c r="F11" s="214">
        <f t="shared" si="3"/>
        <v>0</v>
      </c>
      <c r="G11" s="391"/>
      <c r="H11" s="402"/>
      <c r="I11" s="214">
        <f t="shared" si="4"/>
        <v>0</v>
      </c>
      <c r="J11" s="391"/>
      <c r="K11" s="400"/>
      <c r="L11" s="214">
        <f t="shared" si="5"/>
        <v>0</v>
      </c>
      <c r="M11" s="391"/>
      <c r="N11" s="402"/>
      <c r="O11" s="214">
        <f t="shared" si="6"/>
        <v>0</v>
      </c>
      <c r="P11" s="391"/>
      <c r="Q11" s="400"/>
      <c r="R11" s="214">
        <f t="shared" si="7"/>
        <v>0</v>
      </c>
      <c r="S11" s="391"/>
      <c r="T11" s="400"/>
    </row>
    <row r="12" spans="1:26" ht="27" customHeight="1" x14ac:dyDescent="0.25">
      <c r="A12" s="428">
        <v>12</v>
      </c>
      <c r="B12" s="218" t="s">
        <v>879</v>
      </c>
      <c r="C12" s="138">
        <f t="shared" si="0"/>
        <v>0</v>
      </c>
      <c r="D12" s="219">
        <f t="shared" si="1"/>
        <v>0</v>
      </c>
      <c r="E12" s="220">
        <f t="shared" si="2"/>
        <v>0</v>
      </c>
      <c r="F12" s="221">
        <f t="shared" si="3"/>
        <v>0</v>
      </c>
      <c r="G12" s="403"/>
      <c r="H12" s="404"/>
      <c r="I12" s="221">
        <f t="shared" si="4"/>
        <v>0</v>
      </c>
      <c r="J12" s="403"/>
      <c r="K12" s="405"/>
      <c r="L12" s="221">
        <f t="shared" si="5"/>
        <v>0</v>
      </c>
      <c r="M12" s="403"/>
      <c r="N12" s="404"/>
      <c r="O12" s="221">
        <f t="shared" si="6"/>
        <v>0</v>
      </c>
      <c r="P12" s="403"/>
      <c r="Q12" s="405"/>
      <c r="R12" s="221">
        <f t="shared" si="7"/>
        <v>0</v>
      </c>
      <c r="S12" s="403"/>
      <c r="T12" s="405"/>
    </row>
    <row r="13" spans="1:26" s="62" customFormat="1" ht="27" customHeight="1" x14ac:dyDescent="0.25">
      <c r="A13" s="428">
        <v>13</v>
      </c>
      <c r="B13" s="210" t="s">
        <v>102</v>
      </c>
      <c r="C13" s="211">
        <f t="shared" si="0"/>
        <v>0</v>
      </c>
      <c r="D13" s="212">
        <f t="shared" si="1"/>
        <v>0</v>
      </c>
      <c r="E13" s="213">
        <f t="shared" si="2"/>
        <v>0</v>
      </c>
      <c r="F13" s="222">
        <f t="shared" si="3"/>
        <v>0</v>
      </c>
      <c r="G13" s="212">
        <f>SUM(G14:G18)</f>
        <v>0</v>
      </c>
      <c r="H13" s="215">
        <f>SUM(H14:H18)</f>
        <v>0</v>
      </c>
      <c r="I13" s="222">
        <f t="shared" si="4"/>
        <v>0</v>
      </c>
      <c r="J13" s="212">
        <f>SUM(J14:J18)</f>
        <v>0</v>
      </c>
      <c r="K13" s="215">
        <f>SUM(K14:K18)</f>
        <v>0</v>
      </c>
      <c r="L13" s="222">
        <f t="shared" si="5"/>
        <v>0</v>
      </c>
      <c r="M13" s="212">
        <f>SUM(M14:M18)</f>
        <v>0</v>
      </c>
      <c r="N13" s="215">
        <f>SUM(N14:N18)</f>
        <v>0</v>
      </c>
      <c r="O13" s="222">
        <f t="shared" si="6"/>
        <v>0</v>
      </c>
      <c r="P13" s="212">
        <f>SUM(P14:P18)</f>
        <v>0</v>
      </c>
      <c r="Q13" s="215">
        <f>SUM(Q14:Q18)</f>
        <v>0</v>
      </c>
      <c r="R13" s="222">
        <f t="shared" si="7"/>
        <v>0</v>
      </c>
      <c r="S13" s="212">
        <f>SUM(S14:S18)</f>
        <v>0</v>
      </c>
      <c r="T13" s="213">
        <f>SUM(T14:T18)</f>
        <v>0</v>
      </c>
    </row>
    <row r="14" spans="1:26" ht="27" customHeight="1" x14ac:dyDescent="0.25">
      <c r="A14" s="428">
        <v>14</v>
      </c>
      <c r="B14" s="216" t="s">
        <v>103</v>
      </c>
      <c r="C14" s="136">
        <f t="shared" si="0"/>
        <v>0</v>
      </c>
      <c r="D14" s="145">
        <f t="shared" si="1"/>
        <v>0</v>
      </c>
      <c r="E14" s="217">
        <f t="shared" si="2"/>
        <v>0</v>
      </c>
      <c r="F14" s="214">
        <f t="shared" si="3"/>
        <v>0</v>
      </c>
      <c r="G14" s="391"/>
      <c r="H14" s="402"/>
      <c r="I14" s="214">
        <f t="shared" si="4"/>
        <v>0</v>
      </c>
      <c r="J14" s="391"/>
      <c r="K14" s="400"/>
      <c r="L14" s="214">
        <f t="shared" si="5"/>
        <v>0</v>
      </c>
      <c r="M14" s="391"/>
      <c r="N14" s="402"/>
      <c r="O14" s="214">
        <f t="shared" si="6"/>
        <v>0</v>
      </c>
      <c r="P14" s="391"/>
      <c r="Q14" s="400"/>
      <c r="R14" s="214">
        <f t="shared" si="7"/>
        <v>0</v>
      </c>
      <c r="S14" s="391"/>
      <c r="T14" s="400"/>
    </row>
    <row r="15" spans="1:26" ht="27" customHeight="1" x14ac:dyDescent="0.25">
      <c r="A15" s="428">
        <v>15</v>
      </c>
      <c r="B15" s="216" t="s">
        <v>40</v>
      </c>
      <c r="C15" s="136">
        <f t="shared" si="0"/>
        <v>0</v>
      </c>
      <c r="D15" s="145">
        <f t="shared" si="1"/>
        <v>0</v>
      </c>
      <c r="E15" s="217">
        <f t="shared" si="2"/>
        <v>0</v>
      </c>
      <c r="F15" s="214">
        <f t="shared" si="3"/>
        <v>0</v>
      </c>
      <c r="G15" s="391"/>
      <c r="H15" s="402"/>
      <c r="I15" s="214">
        <f t="shared" si="4"/>
        <v>0</v>
      </c>
      <c r="J15" s="391"/>
      <c r="K15" s="400"/>
      <c r="L15" s="214">
        <f t="shared" si="5"/>
        <v>0</v>
      </c>
      <c r="M15" s="391"/>
      <c r="N15" s="402"/>
      <c r="O15" s="214">
        <f t="shared" si="6"/>
        <v>0</v>
      </c>
      <c r="P15" s="391"/>
      <c r="Q15" s="400"/>
      <c r="R15" s="214">
        <f t="shared" si="7"/>
        <v>0</v>
      </c>
      <c r="S15" s="391"/>
      <c r="T15" s="400"/>
    </row>
    <row r="16" spans="1:26" ht="27" customHeight="1" x14ac:dyDescent="0.25">
      <c r="A16" s="428">
        <v>16</v>
      </c>
      <c r="B16" s="216" t="s">
        <v>39</v>
      </c>
      <c r="C16" s="136">
        <f t="shared" si="0"/>
        <v>0</v>
      </c>
      <c r="D16" s="145">
        <f t="shared" si="1"/>
        <v>0</v>
      </c>
      <c r="E16" s="217">
        <f t="shared" si="2"/>
        <v>0</v>
      </c>
      <c r="F16" s="214">
        <f t="shared" si="3"/>
        <v>0</v>
      </c>
      <c r="G16" s="391"/>
      <c r="H16" s="402"/>
      <c r="I16" s="214">
        <f t="shared" si="4"/>
        <v>0</v>
      </c>
      <c r="J16" s="391"/>
      <c r="K16" s="400"/>
      <c r="L16" s="214">
        <f t="shared" si="5"/>
        <v>0</v>
      </c>
      <c r="M16" s="391"/>
      <c r="N16" s="402"/>
      <c r="O16" s="214">
        <f t="shared" si="6"/>
        <v>0</v>
      </c>
      <c r="P16" s="391"/>
      <c r="Q16" s="400"/>
      <c r="R16" s="214">
        <f t="shared" si="7"/>
        <v>0</v>
      </c>
      <c r="S16" s="391"/>
      <c r="T16" s="400"/>
    </row>
    <row r="17" spans="1:20" ht="27" customHeight="1" x14ac:dyDescent="0.25">
      <c r="A17" s="428">
        <v>17</v>
      </c>
      <c r="B17" s="223" t="s">
        <v>104</v>
      </c>
      <c r="C17" s="138">
        <f t="shared" si="0"/>
        <v>0</v>
      </c>
      <c r="D17" s="219">
        <f t="shared" si="1"/>
        <v>0</v>
      </c>
      <c r="E17" s="220">
        <f t="shared" si="2"/>
        <v>0</v>
      </c>
      <c r="F17" s="214">
        <f t="shared" ref="F17" si="11">+G17+H17</f>
        <v>0</v>
      </c>
      <c r="G17" s="391"/>
      <c r="H17" s="402"/>
      <c r="I17" s="214">
        <f t="shared" ref="I17" si="12">+J17+K17</f>
        <v>0</v>
      </c>
      <c r="J17" s="391"/>
      <c r="K17" s="400"/>
      <c r="L17" s="214">
        <f t="shared" ref="L17" si="13">+M17+N17</f>
        <v>0</v>
      </c>
      <c r="M17" s="391"/>
      <c r="N17" s="402"/>
      <c r="O17" s="214">
        <f t="shared" ref="O17" si="14">+P17+Q17</f>
        <v>0</v>
      </c>
      <c r="P17" s="391"/>
      <c r="Q17" s="400"/>
      <c r="R17" s="214">
        <f t="shared" ref="R17" si="15">+S17+T17</f>
        <v>0</v>
      </c>
      <c r="S17" s="391"/>
      <c r="T17" s="400"/>
    </row>
    <row r="18" spans="1:20" ht="27" customHeight="1" x14ac:dyDescent="0.25">
      <c r="A18" s="428">
        <v>18</v>
      </c>
      <c r="B18" s="218" t="s">
        <v>745</v>
      </c>
      <c r="C18" s="138">
        <f t="shared" si="0"/>
        <v>0</v>
      </c>
      <c r="D18" s="219">
        <f t="shared" si="1"/>
        <v>0</v>
      </c>
      <c r="E18" s="220">
        <f t="shared" si="2"/>
        <v>0</v>
      </c>
      <c r="F18" s="221">
        <f t="shared" si="3"/>
        <v>0</v>
      </c>
      <c r="G18" s="403"/>
      <c r="H18" s="404"/>
      <c r="I18" s="221">
        <f t="shared" si="4"/>
        <v>0</v>
      </c>
      <c r="J18" s="403"/>
      <c r="K18" s="405"/>
      <c r="L18" s="221">
        <f t="shared" si="5"/>
        <v>0</v>
      </c>
      <c r="M18" s="403"/>
      <c r="N18" s="404"/>
      <c r="O18" s="221">
        <f t="shared" si="6"/>
        <v>0</v>
      </c>
      <c r="P18" s="403"/>
      <c r="Q18" s="405"/>
      <c r="R18" s="221">
        <f t="shared" si="7"/>
        <v>0</v>
      </c>
      <c r="S18" s="403"/>
      <c r="T18" s="405"/>
    </row>
    <row r="19" spans="1:20" s="62" customFormat="1" ht="27" customHeight="1" x14ac:dyDescent="0.25">
      <c r="A19" s="428">
        <v>19</v>
      </c>
      <c r="B19" s="210" t="s">
        <v>805</v>
      </c>
      <c r="C19" s="211">
        <f t="shared" ref="C19:C24" si="16">D19+E19</f>
        <v>0</v>
      </c>
      <c r="D19" s="212">
        <f t="shared" ref="D19:D24" si="17">G19+J19+M19+P19+S19</f>
        <v>0</v>
      </c>
      <c r="E19" s="213">
        <f t="shared" ref="E19:E24" si="18">+H19+K19+N19+Q19+T19</f>
        <v>0</v>
      </c>
      <c r="F19" s="222">
        <f t="shared" ref="F19:F24" si="19">+G19+H19</f>
        <v>0</v>
      </c>
      <c r="G19" s="212">
        <f>SUM(G20:G24)</f>
        <v>0</v>
      </c>
      <c r="H19" s="215">
        <f>SUM(H20:H24)</f>
        <v>0</v>
      </c>
      <c r="I19" s="222">
        <f t="shared" ref="I19:I24" si="20">+J19+K19</f>
        <v>0</v>
      </c>
      <c r="J19" s="212">
        <f>SUM(J20:J24)</f>
        <v>0</v>
      </c>
      <c r="K19" s="215">
        <f>SUM(K20:K24)</f>
        <v>0</v>
      </c>
      <c r="L19" s="222">
        <f t="shared" ref="L19:L24" si="21">+M19+N19</f>
        <v>0</v>
      </c>
      <c r="M19" s="212">
        <f>SUM(M20:M24)</f>
        <v>0</v>
      </c>
      <c r="N19" s="215">
        <f>SUM(N20:N24)</f>
        <v>0</v>
      </c>
      <c r="O19" s="222">
        <f t="shared" ref="O19:O24" si="22">+P19+Q19</f>
        <v>0</v>
      </c>
      <c r="P19" s="212">
        <f>SUM(P20:P24)</f>
        <v>0</v>
      </c>
      <c r="Q19" s="215">
        <f>SUM(Q20:Q24)</f>
        <v>0</v>
      </c>
      <c r="R19" s="222">
        <f t="shared" ref="R19:R24" si="23">+S19+T19</f>
        <v>0</v>
      </c>
      <c r="S19" s="212">
        <f>SUM(S20:S24)</f>
        <v>0</v>
      </c>
      <c r="T19" s="213">
        <f>SUM(T20:T24)</f>
        <v>0</v>
      </c>
    </row>
    <row r="20" spans="1:20" ht="27" customHeight="1" x14ac:dyDescent="0.25">
      <c r="A20" s="428">
        <v>20</v>
      </c>
      <c r="B20" s="216" t="s">
        <v>806</v>
      </c>
      <c r="C20" s="136">
        <f t="shared" si="16"/>
        <v>0</v>
      </c>
      <c r="D20" s="145">
        <f t="shared" si="17"/>
        <v>0</v>
      </c>
      <c r="E20" s="217">
        <f t="shared" si="18"/>
        <v>0</v>
      </c>
      <c r="F20" s="214">
        <f t="shared" si="19"/>
        <v>0</v>
      </c>
      <c r="G20" s="391"/>
      <c r="H20" s="402"/>
      <c r="I20" s="214">
        <f t="shared" si="20"/>
        <v>0</v>
      </c>
      <c r="J20" s="391"/>
      <c r="K20" s="400"/>
      <c r="L20" s="214">
        <f t="shared" si="21"/>
        <v>0</v>
      </c>
      <c r="M20" s="391"/>
      <c r="N20" s="402"/>
      <c r="O20" s="214">
        <f t="shared" si="22"/>
        <v>0</v>
      </c>
      <c r="P20" s="391"/>
      <c r="Q20" s="400"/>
      <c r="R20" s="214">
        <f t="shared" si="23"/>
        <v>0</v>
      </c>
      <c r="S20" s="391"/>
      <c r="T20" s="400"/>
    </row>
    <row r="21" spans="1:20" ht="27" customHeight="1" x14ac:dyDescent="0.25">
      <c r="A21" s="428">
        <v>21</v>
      </c>
      <c r="B21" s="216" t="s">
        <v>807</v>
      </c>
      <c r="C21" s="136">
        <f t="shared" si="16"/>
        <v>0</v>
      </c>
      <c r="D21" s="145">
        <f t="shared" si="17"/>
        <v>0</v>
      </c>
      <c r="E21" s="217">
        <f t="shared" si="18"/>
        <v>0</v>
      </c>
      <c r="F21" s="214">
        <f t="shared" si="19"/>
        <v>0</v>
      </c>
      <c r="G21" s="391"/>
      <c r="H21" s="402"/>
      <c r="I21" s="214">
        <f t="shared" si="20"/>
        <v>0</v>
      </c>
      <c r="J21" s="391"/>
      <c r="K21" s="400"/>
      <c r="L21" s="214">
        <f t="shared" si="21"/>
        <v>0</v>
      </c>
      <c r="M21" s="391"/>
      <c r="N21" s="402"/>
      <c r="O21" s="214">
        <f t="shared" si="22"/>
        <v>0</v>
      </c>
      <c r="P21" s="391"/>
      <c r="Q21" s="400"/>
      <c r="R21" s="214">
        <f t="shared" si="23"/>
        <v>0</v>
      </c>
      <c r="S21" s="391"/>
      <c r="T21" s="400"/>
    </row>
    <row r="22" spans="1:20" ht="27" customHeight="1" x14ac:dyDescent="0.25">
      <c r="A22" s="428">
        <v>22</v>
      </c>
      <c r="B22" s="216" t="s">
        <v>808</v>
      </c>
      <c r="C22" s="136">
        <f t="shared" si="16"/>
        <v>0</v>
      </c>
      <c r="D22" s="145">
        <f t="shared" si="17"/>
        <v>0</v>
      </c>
      <c r="E22" s="217">
        <f t="shared" si="18"/>
        <v>0</v>
      </c>
      <c r="F22" s="214">
        <f t="shared" si="19"/>
        <v>0</v>
      </c>
      <c r="G22" s="391"/>
      <c r="H22" s="402"/>
      <c r="I22" s="214">
        <f t="shared" si="20"/>
        <v>0</v>
      </c>
      <c r="J22" s="391"/>
      <c r="K22" s="400"/>
      <c r="L22" s="214">
        <f t="shared" si="21"/>
        <v>0</v>
      </c>
      <c r="M22" s="391"/>
      <c r="N22" s="402"/>
      <c r="O22" s="214">
        <f t="shared" si="22"/>
        <v>0</v>
      </c>
      <c r="P22" s="391"/>
      <c r="Q22" s="400"/>
      <c r="R22" s="214">
        <f t="shared" si="23"/>
        <v>0</v>
      </c>
      <c r="S22" s="391"/>
      <c r="T22" s="400"/>
    </row>
    <row r="23" spans="1:20" ht="27" customHeight="1" x14ac:dyDescent="0.25">
      <c r="A23" s="428">
        <v>23</v>
      </c>
      <c r="B23" s="223" t="s">
        <v>809</v>
      </c>
      <c r="C23" s="138">
        <f t="shared" si="16"/>
        <v>0</v>
      </c>
      <c r="D23" s="219">
        <f t="shared" si="17"/>
        <v>0</v>
      </c>
      <c r="E23" s="220">
        <f t="shared" si="18"/>
        <v>0</v>
      </c>
      <c r="F23" s="214">
        <f t="shared" si="19"/>
        <v>0</v>
      </c>
      <c r="G23" s="391"/>
      <c r="H23" s="402"/>
      <c r="I23" s="214">
        <f t="shared" si="20"/>
        <v>0</v>
      </c>
      <c r="J23" s="391"/>
      <c r="K23" s="400"/>
      <c r="L23" s="214">
        <f t="shared" si="21"/>
        <v>0</v>
      </c>
      <c r="M23" s="391"/>
      <c r="N23" s="402"/>
      <c r="O23" s="214">
        <f t="shared" si="22"/>
        <v>0</v>
      </c>
      <c r="P23" s="391"/>
      <c r="Q23" s="400"/>
      <c r="R23" s="214">
        <f t="shared" si="23"/>
        <v>0</v>
      </c>
      <c r="S23" s="391"/>
      <c r="T23" s="400"/>
    </row>
    <row r="24" spans="1:20" ht="27" customHeight="1" x14ac:dyDescent="0.25">
      <c r="A24" s="428">
        <v>24</v>
      </c>
      <c r="B24" s="218" t="s">
        <v>880</v>
      </c>
      <c r="C24" s="138">
        <f t="shared" si="16"/>
        <v>0</v>
      </c>
      <c r="D24" s="219">
        <f t="shared" si="17"/>
        <v>0</v>
      </c>
      <c r="E24" s="220">
        <f t="shared" si="18"/>
        <v>0</v>
      </c>
      <c r="F24" s="221">
        <f t="shared" si="19"/>
        <v>0</v>
      </c>
      <c r="G24" s="403"/>
      <c r="H24" s="404"/>
      <c r="I24" s="221">
        <f t="shared" si="20"/>
        <v>0</v>
      </c>
      <c r="J24" s="403"/>
      <c r="K24" s="405"/>
      <c r="L24" s="221">
        <f t="shared" si="21"/>
        <v>0</v>
      </c>
      <c r="M24" s="403"/>
      <c r="N24" s="404"/>
      <c r="O24" s="221">
        <f t="shared" si="22"/>
        <v>0</v>
      </c>
      <c r="P24" s="403"/>
      <c r="Q24" s="405"/>
      <c r="R24" s="221">
        <f t="shared" si="23"/>
        <v>0</v>
      </c>
      <c r="S24" s="403"/>
      <c r="T24" s="405"/>
    </row>
    <row r="25" spans="1:20" s="62" customFormat="1" ht="27" customHeight="1" x14ac:dyDescent="0.25">
      <c r="A25" s="428">
        <v>25</v>
      </c>
      <c r="B25" s="438" t="s">
        <v>810</v>
      </c>
      <c r="C25" s="211">
        <f t="shared" ref="C25:C29" si="24">D25+E25</f>
        <v>0</v>
      </c>
      <c r="D25" s="212">
        <f t="shared" ref="D25:D29" si="25">G25+J25+M25+P25+S25</f>
        <v>0</v>
      </c>
      <c r="E25" s="213">
        <f t="shared" ref="E25:E29" si="26">+H25+K25+N25+Q25+T25</f>
        <v>0</v>
      </c>
      <c r="F25" s="222">
        <f t="shared" ref="F25:F29" si="27">+G25+H25</f>
        <v>0</v>
      </c>
      <c r="G25" s="212">
        <f>SUM(G26:G30)</f>
        <v>0</v>
      </c>
      <c r="H25" s="215">
        <f>SUM(H26:H30)</f>
        <v>0</v>
      </c>
      <c r="I25" s="222">
        <f t="shared" ref="I25:I29" si="28">+J25+K25</f>
        <v>0</v>
      </c>
      <c r="J25" s="212">
        <f>SUM(J26:J30)</f>
        <v>0</v>
      </c>
      <c r="K25" s="215">
        <f>SUM(K26:K30)</f>
        <v>0</v>
      </c>
      <c r="L25" s="222">
        <f t="shared" ref="L25:L29" si="29">+M25+N25</f>
        <v>0</v>
      </c>
      <c r="M25" s="212">
        <f>SUM(M26:M30)</f>
        <v>0</v>
      </c>
      <c r="N25" s="215">
        <f>SUM(N26:N30)</f>
        <v>0</v>
      </c>
      <c r="O25" s="222">
        <f t="shared" ref="O25:O29" si="30">+P25+Q25</f>
        <v>0</v>
      </c>
      <c r="P25" s="212">
        <f>SUM(P26:P30)</f>
        <v>0</v>
      </c>
      <c r="Q25" s="215">
        <f>SUM(Q26:Q30)</f>
        <v>0</v>
      </c>
      <c r="R25" s="222">
        <f t="shared" ref="R25:R29" si="31">+S25+T25</f>
        <v>0</v>
      </c>
      <c r="S25" s="212">
        <f>SUM(S26:S30)</f>
        <v>0</v>
      </c>
      <c r="T25" s="213">
        <f>SUM(T26:T30)</f>
        <v>0</v>
      </c>
    </row>
    <row r="26" spans="1:20" ht="27" customHeight="1" x14ac:dyDescent="0.25">
      <c r="A26" s="428">
        <v>26</v>
      </c>
      <c r="B26" s="216" t="s">
        <v>811</v>
      </c>
      <c r="C26" s="136">
        <f t="shared" si="24"/>
        <v>0</v>
      </c>
      <c r="D26" s="145">
        <f t="shared" si="25"/>
        <v>0</v>
      </c>
      <c r="E26" s="217">
        <f t="shared" si="26"/>
        <v>0</v>
      </c>
      <c r="F26" s="214">
        <f t="shared" si="27"/>
        <v>0</v>
      </c>
      <c r="G26" s="391"/>
      <c r="H26" s="402"/>
      <c r="I26" s="214">
        <f t="shared" si="28"/>
        <v>0</v>
      </c>
      <c r="J26" s="391"/>
      <c r="K26" s="400"/>
      <c r="L26" s="214">
        <f t="shared" si="29"/>
        <v>0</v>
      </c>
      <c r="M26" s="391"/>
      <c r="N26" s="402"/>
      <c r="O26" s="214">
        <f t="shared" si="30"/>
        <v>0</v>
      </c>
      <c r="P26" s="391"/>
      <c r="Q26" s="400"/>
      <c r="R26" s="214">
        <f t="shared" si="31"/>
        <v>0</v>
      </c>
      <c r="S26" s="391"/>
      <c r="T26" s="400"/>
    </row>
    <row r="27" spans="1:20" ht="27" customHeight="1" x14ac:dyDescent="0.25">
      <c r="A27" s="428">
        <v>27</v>
      </c>
      <c r="B27" s="216" t="s">
        <v>881</v>
      </c>
      <c r="C27" s="136">
        <f t="shared" si="24"/>
        <v>0</v>
      </c>
      <c r="D27" s="145">
        <f t="shared" si="25"/>
        <v>0</v>
      </c>
      <c r="E27" s="217">
        <f t="shared" si="26"/>
        <v>0</v>
      </c>
      <c r="F27" s="214">
        <f t="shared" si="27"/>
        <v>0</v>
      </c>
      <c r="G27" s="391"/>
      <c r="H27" s="402"/>
      <c r="I27" s="214">
        <f t="shared" si="28"/>
        <v>0</v>
      </c>
      <c r="J27" s="391"/>
      <c r="K27" s="400"/>
      <c r="L27" s="214">
        <f t="shared" si="29"/>
        <v>0</v>
      </c>
      <c r="M27" s="391"/>
      <c r="N27" s="402"/>
      <c r="O27" s="214">
        <f t="shared" si="30"/>
        <v>0</v>
      </c>
      <c r="P27" s="391"/>
      <c r="Q27" s="400"/>
      <c r="R27" s="214">
        <f t="shared" si="31"/>
        <v>0</v>
      </c>
      <c r="S27" s="391"/>
      <c r="T27" s="400"/>
    </row>
    <row r="28" spans="1:20" ht="27" customHeight="1" x14ac:dyDescent="0.25">
      <c r="A28" s="428">
        <v>28</v>
      </c>
      <c r="B28" s="216" t="s">
        <v>812</v>
      </c>
      <c r="C28" s="136">
        <f t="shared" si="24"/>
        <v>0</v>
      </c>
      <c r="D28" s="145">
        <f t="shared" si="25"/>
        <v>0</v>
      </c>
      <c r="E28" s="217">
        <f t="shared" si="26"/>
        <v>0</v>
      </c>
      <c r="F28" s="214">
        <f t="shared" si="27"/>
        <v>0</v>
      </c>
      <c r="G28" s="391"/>
      <c r="H28" s="402"/>
      <c r="I28" s="214">
        <f t="shared" si="28"/>
        <v>0</v>
      </c>
      <c r="J28" s="391"/>
      <c r="K28" s="400"/>
      <c r="L28" s="214">
        <f t="shared" si="29"/>
        <v>0</v>
      </c>
      <c r="M28" s="391"/>
      <c r="N28" s="402"/>
      <c r="O28" s="214">
        <f t="shared" si="30"/>
        <v>0</v>
      </c>
      <c r="P28" s="391"/>
      <c r="Q28" s="400"/>
      <c r="R28" s="214">
        <f t="shared" si="31"/>
        <v>0</v>
      </c>
      <c r="S28" s="391"/>
      <c r="T28" s="400"/>
    </row>
    <row r="29" spans="1:20" ht="27" customHeight="1" thickBot="1" x14ac:dyDescent="0.3">
      <c r="A29" s="428">
        <v>29</v>
      </c>
      <c r="B29" s="437" t="s">
        <v>813</v>
      </c>
      <c r="C29" s="148">
        <f t="shared" si="24"/>
        <v>0</v>
      </c>
      <c r="D29" s="429">
        <f t="shared" si="25"/>
        <v>0</v>
      </c>
      <c r="E29" s="430">
        <f t="shared" si="26"/>
        <v>0</v>
      </c>
      <c r="F29" s="431">
        <f t="shared" si="27"/>
        <v>0</v>
      </c>
      <c r="G29" s="432"/>
      <c r="H29" s="433"/>
      <c r="I29" s="431">
        <f t="shared" si="28"/>
        <v>0</v>
      </c>
      <c r="J29" s="432"/>
      <c r="K29" s="434"/>
      <c r="L29" s="431">
        <f t="shared" si="29"/>
        <v>0</v>
      </c>
      <c r="M29" s="432"/>
      <c r="N29" s="433"/>
      <c r="O29" s="431">
        <f t="shared" si="30"/>
        <v>0</v>
      </c>
      <c r="P29" s="432"/>
      <c r="Q29" s="434"/>
      <c r="R29" s="431">
        <f t="shared" si="31"/>
        <v>0</v>
      </c>
      <c r="S29" s="432"/>
      <c r="T29" s="434"/>
    </row>
    <row r="30" spans="1:20" ht="15.75" thickTop="1" x14ac:dyDescent="0.25">
      <c r="A30" s="428">
        <v>30</v>
      </c>
      <c r="B30" s="435"/>
      <c r="C30" s="435"/>
      <c r="D30" s="435"/>
      <c r="E30" s="435"/>
      <c r="F30" s="436"/>
      <c r="G30" s="435"/>
      <c r="H30" s="435"/>
      <c r="I30" s="435"/>
      <c r="J30" s="435"/>
      <c r="K30" s="435"/>
      <c r="L30" s="435"/>
      <c r="M30" s="435"/>
      <c r="N30" s="435"/>
      <c r="O30" s="435"/>
      <c r="P30" s="435"/>
      <c r="Q30" s="435"/>
      <c r="R30" s="435"/>
      <c r="S30" s="435"/>
      <c r="T30" s="435"/>
    </row>
    <row r="31" spans="1:20" x14ac:dyDescent="0.25">
      <c r="A31" s="428">
        <v>31</v>
      </c>
      <c r="B31" s="164" t="s">
        <v>58</v>
      </c>
    </row>
    <row r="32" spans="1:20" x14ac:dyDescent="0.25">
      <c r="A32" s="428">
        <v>32</v>
      </c>
      <c r="B32" s="491"/>
      <c r="C32" s="492"/>
      <c r="D32" s="492"/>
      <c r="E32" s="492"/>
      <c r="F32" s="492"/>
      <c r="G32" s="492"/>
      <c r="H32" s="492"/>
      <c r="I32" s="492"/>
      <c r="J32" s="492"/>
      <c r="K32" s="492"/>
      <c r="L32" s="492"/>
      <c r="M32" s="492"/>
      <c r="N32" s="492"/>
      <c r="O32" s="492"/>
      <c r="P32" s="492"/>
      <c r="Q32" s="492"/>
      <c r="R32" s="492"/>
      <c r="S32" s="492"/>
      <c r="T32" s="493"/>
    </row>
    <row r="33" spans="2:20" x14ac:dyDescent="0.25">
      <c r="B33" s="494"/>
      <c r="C33" s="495"/>
      <c r="D33" s="495"/>
      <c r="E33" s="495"/>
      <c r="F33" s="495"/>
      <c r="G33" s="495"/>
      <c r="H33" s="495"/>
      <c r="I33" s="495"/>
      <c r="J33" s="495"/>
      <c r="K33" s="495"/>
      <c r="L33" s="495"/>
      <c r="M33" s="495"/>
      <c r="N33" s="495"/>
      <c r="O33" s="495"/>
      <c r="P33" s="495"/>
      <c r="Q33" s="495"/>
      <c r="R33" s="495"/>
      <c r="S33" s="495"/>
      <c r="T33" s="496"/>
    </row>
    <row r="34" spans="2:20" x14ac:dyDescent="0.25">
      <c r="B34" s="494"/>
      <c r="C34" s="495"/>
      <c r="D34" s="495"/>
      <c r="E34" s="495"/>
      <c r="F34" s="495"/>
      <c r="G34" s="495"/>
      <c r="H34" s="495"/>
      <c r="I34" s="495"/>
      <c r="J34" s="495"/>
      <c r="K34" s="495"/>
      <c r="L34" s="495"/>
      <c r="M34" s="495"/>
      <c r="N34" s="495"/>
      <c r="O34" s="495"/>
      <c r="P34" s="495"/>
      <c r="Q34" s="495"/>
      <c r="R34" s="495"/>
      <c r="S34" s="495"/>
      <c r="T34" s="496"/>
    </row>
    <row r="35" spans="2:20" x14ac:dyDescent="0.25">
      <c r="B35" s="494"/>
      <c r="C35" s="495"/>
      <c r="D35" s="495"/>
      <c r="E35" s="495"/>
      <c r="F35" s="495"/>
      <c r="G35" s="495"/>
      <c r="H35" s="495"/>
      <c r="I35" s="495"/>
      <c r="J35" s="495"/>
      <c r="K35" s="495"/>
      <c r="L35" s="495"/>
      <c r="M35" s="495"/>
      <c r="N35" s="495"/>
      <c r="O35" s="495"/>
      <c r="P35" s="495"/>
      <c r="Q35" s="495"/>
      <c r="R35" s="495"/>
      <c r="S35" s="495"/>
      <c r="T35" s="496"/>
    </row>
    <row r="36" spans="2:20" x14ac:dyDescent="0.25">
      <c r="B36" s="497"/>
      <c r="C36" s="498"/>
      <c r="D36" s="498"/>
      <c r="E36" s="498"/>
      <c r="F36" s="498"/>
      <c r="G36" s="498"/>
      <c r="H36" s="498"/>
      <c r="I36" s="498"/>
      <c r="J36" s="498"/>
      <c r="K36" s="498"/>
      <c r="L36" s="498"/>
      <c r="M36" s="498"/>
      <c r="N36" s="498"/>
      <c r="O36" s="498"/>
      <c r="P36" s="498"/>
      <c r="Q36" s="498"/>
      <c r="R36" s="498"/>
      <c r="S36" s="498"/>
      <c r="T36" s="499"/>
    </row>
  </sheetData>
  <sheetProtection algorithmName="SHA-512" hashValue="z82uvWYGraYvO+RnUj4qGUsn2ohuz8jmq1dh0vkLVknTcYqdsOkBqFYY+AVuVMVQn8RslTSkJAurOkzGGyGBRQ==" saltValue="dH3jlMdwNwvoVRPMHD6kBg==" spinCount="100000" sheet="1" objects="1" scenarios="1"/>
  <mergeCells count="8">
    <mergeCell ref="B32:T36"/>
    <mergeCell ref="O5:Q5"/>
    <mergeCell ref="R5:T5"/>
    <mergeCell ref="B5:B6"/>
    <mergeCell ref="C5:E5"/>
    <mergeCell ref="F5:H5"/>
    <mergeCell ref="I5:K5"/>
    <mergeCell ref="L5:N5"/>
  </mergeCells>
  <conditionalFormatting sqref="C13:E17">
    <cfRule type="cellIs" dxfId="53" priority="8" operator="equal">
      <formula>0</formula>
    </cfRule>
  </conditionalFormatting>
  <conditionalFormatting sqref="C19:E23">
    <cfRule type="cellIs" dxfId="52" priority="4" operator="equal">
      <formula>0</formula>
    </cfRule>
  </conditionalFormatting>
  <conditionalFormatting sqref="C25:E29">
    <cfRule type="cellIs" dxfId="51" priority="1" operator="equal">
      <formula>0</formula>
    </cfRule>
  </conditionalFormatting>
  <conditionalFormatting sqref="C8:F12 I8:I12 L8:L12 O8:O12 R8:R12">
    <cfRule type="cellIs" dxfId="50" priority="13" operator="equal">
      <formula>0</formula>
    </cfRule>
  </conditionalFormatting>
  <conditionalFormatting sqref="C7:T7">
    <cfRule type="cellIs" dxfId="49" priority="12" operator="equal">
      <formula>0</formula>
    </cfRule>
  </conditionalFormatting>
  <conditionalFormatting sqref="F14:F17">
    <cfRule type="cellIs" dxfId="48" priority="11" operator="equal">
      <formula>0</formula>
    </cfRule>
  </conditionalFormatting>
  <conditionalFormatting sqref="F20:F23">
    <cfRule type="cellIs" dxfId="47" priority="6" operator="equal">
      <formula>0</formula>
    </cfRule>
  </conditionalFormatting>
  <conditionalFormatting sqref="F26:F29">
    <cfRule type="cellIs" dxfId="46" priority="3" operator="equal">
      <formula>0</formula>
    </cfRule>
  </conditionalFormatting>
  <conditionalFormatting sqref="F13:T13">
    <cfRule type="cellIs" dxfId="45" priority="10" operator="equal">
      <formula>0</formula>
    </cfRule>
  </conditionalFormatting>
  <conditionalFormatting sqref="F19:T19">
    <cfRule type="cellIs" dxfId="44" priority="5" operator="equal">
      <formula>0</formula>
    </cfRule>
  </conditionalFormatting>
  <conditionalFormatting sqref="F25:T25">
    <cfRule type="cellIs" dxfId="43" priority="2" operator="equal">
      <formula>0</formula>
    </cfRule>
  </conditionalFormatting>
  <conditionalFormatting sqref="I14:I18 L14:L18 O14:O18 R14:R18 C18:F18 I20:I24 L20:L24 O20:O24 R20:R24 C24:F24 I26:I29 L26:L29 O26:O29 R26:R29">
    <cfRule type="cellIs" dxfId="42" priority="7" operator="equal">
      <formula>0</formula>
    </cfRule>
  </conditionalFormatting>
  <printOptions horizontalCentered="1"/>
  <pageMargins left="0.39370078740157483" right="0.39370078740157483" top="0.59055118110236227" bottom="0.43307086614173229" header="0.31496062992125984" footer="0.19685039370078741"/>
  <pageSetup scale="64" orientation="landscape" r:id="rId1"/>
  <headerFooter>
    <oddHeader>&amp;L&amp;G</oddHeader>
    <oddFooter>&amp;R&amp;"Carlito,Negrita"Telesecundaria&amp;"Carlito,Normal",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18</vt:i4>
      </vt:variant>
    </vt:vector>
  </HeadingPairs>
  <TitlesOfParts>
    <vt:vector size="36" baseType="lpstr">
      <vt:lpstr>ubicacion (2)</vt:lpstr>
      <vt:lpstr>Códigos Portada</vt:lpstr>
      <vt:lpstr>Portada</vt:lpstr>
      <vt:lpstr>Cuadro 1</vt:lpstr>
      <vt:lpstr>Cuadro 2</vt:lpstr>
      <vt:lpstr>Cuadro 3</vt:lpstr>
      <vt:lpstr>Cuadro 4</vt:lpstr>
      <vt:lpstr>Cuadro 5</vt:lpstr>
      <vt:lpstr>Cuadro 6</vt:lpstr>
      <vt:lpstr>Cuadro 7</vt:lpstr>
      <vt:lpstr>Cuadro 8</vt:lpstr>
      <vt:lpstr>Cuadro 9</vt:lpstr>
      <vt:lpstr>Cuadro 10</vt:lpstr>
      <vt:lpstr>Cuadro 11</vt:lpstr>
      <vt:lpstr>Cuadro 12</vt:lpstr>
      <vt:lpstr>Cuadro 13</vt:lpstr>
      <vt:lpstr>Cuadro 14</vt:lpstr>
      <vt:lpstr>Cuadro 15</vt:lpstr>
      <vt:lpstr>'Cuadro 1'!Área_de_impresión</vt:lpstr>
      <vt:lpstr>'Cuadro 10'!Área_de_impresión</vt:lpstr>
      <vt:lpstr>'Cuadro 11'!Área_de_impresión</vt:lpstr>
      <vt:lpstr>'Cuadro 12'!Área_de_impresión</vt:lpstr>
      <vt:lpstr>'Cuadro 15'!Área_de_impresión</vt:lpstr>
      <vt:lpstr>'Cuadro 2'!Área_de_impresión</vt:lpstr>
      <vt:lpstr>'Cuadro 3'!Área_de_impresión</vt:lpstr>
      <vt:lpstr>'Cuadro 4'!Área_de_impresión</vt:lpstr>
      <vt:lpstr>'Cuadro 5'!Área_de_impresión</vt:lpstr>
      <vt:lpstr>'Cuadro 6'!Área_de_impresión</vt:lpstr>
      <vt:lpstr>'Cuadro 7'!Área_de_impresión</vt:lpstr>
      <vt:lpstr>'Cuadro 8'!Área_de_impresión</vt:lpstr>
      <vt:lpstr>'Cuadro 9'!Área_de_impresión</vt:lpstr>
      <vt:lpstr>Portada!Área_de_impresión</vt:lpstr>
      <vt:lpstr>datos</vt:lpstr>
      <vt:lpstr>prov</vt:lpstr>
      <vt:lpstr>prov1</vt:lpstr>
      <vt:lpstr>SINO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dbrenes</dc:creator>
  <cp:lastModifiedBy>Dixie Brenes Vindas</cp:lastModifiedBy>
  <cp:lastPrinted>2025-11-26T02:49:12Z</cp:lastPrinted>
  <dcterms:created xsi:type="dcterms:W3CDTF">2011-05-27T17:11:21Z</dcterms:created>
  <dcterms:modified xsi:type="dcterms:W3CDTF">2025-11-26T17:29:35Z</dcterms:modified>
</cp:coreProperties>
</file>