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93F39DC7-3A43-4CDD-8F0C-C7DFF7D5463F}" xr6:coauthVersionLast="47" xr6:coauthVersionMax="47" xr10:uidLastSave="{00000000-0000-0000-0000-000000000000}"/>
  <workbookProtection workbookAlgorithmName="SHA-512" workbookHashValue="/PIASr0ulOsDu7WYWSwp94Qhh1q7juYI00SrPd9IJxsRzv/awOiLK+7yEXFLU7TLjK2Fl9we5jt+YQ6UQ8qCCw==" workbookSaltValue="FKSfowTRdser6OB1zg1lcw==" workbookSpinCount="100000" lockStructure="1"/>
  <bookViews>
    <workbookView xWindow="10965" yWindow="180" windowWidth="17505" windowHeight="14955" tabRatio="85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41" r:id="rId5"/>
    <sheet name="Cuadro 3" sheetId="42" r:id="rId6"/>
    <sheet name="Cuadro 4" sheetId="60" r:id="rId7"/>
    <sheet name="Cuadro 5" sheetId="82" r:id="rId8"/>
    <sheet name="Cuadro 6" sheetId="45" r:id="rId9"/>
    <sheet name="Cuadro 7" sheetId="46" r:id="rId10"/>
    <sheet name="Cuadro 8" sheetId="48" r:id="rId11"/>
    <sheet name="Cuadro 9" sheetId="77" r:id="rId12"/>
    <sheet name="Cuadro 10" sheetId="69" r:id="rId13"/>
    <sheet name="Cuadro 11" sheetId="78" r:id="rId14"/>
    <sheet name="Cuadro 12" sheetId="79" r:id="rId15"/>
    <sheet name="Cuadro 13" sheetId="80" r:id="rId16"/>
    <sheet name="Cuadro 14" sheetId="74" r:id="rId17"/>
    <sheet name="Cuadro 15" sheetId="75" r:id="rId18"/>
    <sheet name="Cuadro 16" sheetId="76" r:id="rId19"/>
    <sheet name="Cuadro 17" sheetId="64" r:id="rId20"/>
    <sheet name="Cuadro 18" sheetId="81" r:id="rId21"/>
  </sheets>
  <externalReferences>
    <externalReference r:id="rId22"/>
  </externalReferences>
  <definedNames>
    <definedName name="_xlnm._FilterDatabase" localSheetId="1" hidden="1">'Códigos Portada'!$A$2:$U$140</definedName>
    <definedName name="_xlnm._FilterDatabase" localSheetId="0" hidden="1">'ubicacion (2)'!$A$1:$E$1</definedName>
    <definedName name="_xlnm.Print_Area" localSheetId="3">'Cuadro 1'!$B$1:$W$25</definedName>
    <definedName name="_xlnm.Print_Area" localSheetId="12">'Cuadro 10'!$B$1:$I$35</definedName>
    <definedName name="_xlnm.Print_Area" localSheetId="13">'Cuadro 11'!$B$1:$G$37</definedName>
    <definedName name="_xlnm.Print_Area" localSheetId="14">'Cuadro 12'!$B$1:$J$37</definedName>
    <definedName name="_xlnm.Print_Area" localSheetId="15">'Cuadro 13'!$B$1:$H$40</definedName>
    <definedName name="_xlnm.Print_Area" localSheetId="16">'Cuadro 14'!$B$1:$W$24</definedName>
    <definedName name="_xlnm.Print_Area" localSheetId="17">'Cuadro 15'!$B$1:$W$24</definedName>
    <definedName name="_xlnm.Print_Area" localSheetId="18">'Cuadro 16'!$B$1:$G$34</definedName>
    <definedName name="_xlnm.Print_Area" localSheetId="19">'Cuadro 17'!$B$1:$T$25</definedName>
    <definedName name="_xlnm.Print_Area" localSheetId="20">'Cuadro 18'!$B$1:$T$21</definedName>
    <definedName name="_xlnm.Print_Area" localSheetId="4">'Cuadro 2'!$B$1:$W$32</definedName>
    <definedName name="_xlnm.Print_Area" localSheetId="5">'Cuadro 3'!$B$1:$W$31</definedName>
    <definedName name="_xlnm.Print_Area" localSheetId="6">'Cuadro 4'!$B$1:$W$14</definedName>
    <definedName name="_xlnm.Print_Area" localSheetId="7">'Cuadro 5'!$B$1:$I$55</definedName>
    <definedName name="_xlnm.Print_Area" localSheetId="8">'Cuadro 6'!$B$1:$W$20</definedName>
    <definedName name="_xlnm.Print_Area" localSheetId="9">'Cuadro 7'!$B$1:$W$36</definedName>
    <definedName name="_xlnm.Print_Area" localSheetId="10">'Cuadro 8'!$B$1:$I$25</definedName>
    <definedName name="_xlnm.Print_Area" localSheetId="11">'Cuadro 9'!$B$1:$S$25</definedName>
    <definedName name="_xlnm.Print_Area" localSheetId="2">Portada!$B$1:$E$26</definedName>
    <definedName name="datos" localSheetId="7">'[1]Códigos Portada'!$A$3:$U$139</definedName>
    <definedName name="datos">'Códigos Portada'!$A$3:$U$140</definedName>
    <definedName name="Final" localSheetId="12">('Cuadro 10'!A1048566+'Cuadro 10'!A1048567+'Cuadro 10'!A1048569)-('Cuadro 10'!A1048571+'Cuadro 10'!A1048573+'Cuadro 10'!A1048575)</definedName>
    <definedName name="OLE_LINK2" localSheetId="12">'Cuadro 10'!$A$4</definedName>
    <definedName name="prov" localSheetId="7">'[1]ubicacion (2)'!$A$2:$B$493</definedName>
    <definedName name="prov">'ubicacion (2)'!$A$2:$B$493</definedName>
    <definedName name="prov1">'ubicacion (2)'!$D$2:$E$493</definedName>
    <definedName name="sino" localSheetId="7">'[1]Cuadro 11-1'!$F$1:$F$2</definedName>
    <definedName name="sino">'Cuadro 11'!$F$1:$F$2</definedName>
    <definedName name="_xlnm.Print_Titles" localSheetId="7">'Cuadro 5'!$3:$4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4" l="1"/>
  <c r="E25" i="42"/>
  <c r="C48" i="82"/>
  <c r="C47" i="82"/>
  <c r="C46" i="82"/>
  <c r="C45" i="82"/>
  <c r="C44" i="82"/>
  <c r="G43" i="82"/>
  <c r="C43" i="82"/>
  <c r="G42" i="82"/>
  <c r="C42" i="82"/>
  <c r="G41" i="82"/>
  <c r="C41" i="82"/>
  <c r="G40" i="82"/>
  <c r="C40" i="82"/>
  <c r="G39" i="82"/>
  <c r="C39" i="82"/>
  <c r="G38" i="82"/>
  <c r="C38" i="82"/>
  <c r="G37" i="82"/>
  <c r="C37" i="82"/>
  <c r="G36" i="82"/>
  <c r="C36" i="82"/>
  <c r="I35" i="82"/>
  <c r="H35" i="82"/>
  <c r="G35" i="82" s="1"/>
  <c r="C35" i="82"/>
  <c r="G34" i="82"/>
  <c r="C34" i="82"/>
  <c r="G33" i="82"/>
  <c r="C33" i="82"/>
  <c r="G32" i="82"/>
  <c r="C32" i="82"/>
  <c r="G31" i="82"/>
  <c r="C31" i="82"/>
  <c r="G30" i="82"/>
  <c r="C30" i="82"/>
  <c r="G29" i="82"/>
  <c r="C29" i="82"/>
  <c r="G28" i="82"/>
  <c r="C28" i="82"/>
  <c r="G27" i="82"/>
  <c r="C27" i="82"/>
  <c r="G26" i="82"/>
  <c r="C26" i="82"/>
  <c r="G25" i="82"/>
  <c r="C25" i="82"/>
  <c r="G24" i="82"/>
  <c r="C24" i="82"/>
  <c r="G23" i="82"/>
  <c r="C23" i="82"/>
  <c r="G22" i="82"/>
  <c r="C22" i="82"/>
  <c r="G21" i="82"/>
  <c r="C21" i="82"/>
  <c r="G20" i="82"/>
  <c r="C20" i="82"/>
  <c r="G19" i="82"/>
  <c r="C19" i="82"/>
  <c r="G18" i="82"/>
  <c r="C18" i="82"/>
  <c r="G17" i="82"/>
  <c r="C17" i="82"/>
  <c r="G16" i="82"/>
  <c r="C16" i="82"/>
  <c r="G15" i="82"/>
  <c r="C15" i="82"/>
  <c r="G14" i="82"/>
  <c r="C14" i="82"/>
  <c r="G13" i="82"/>
  <c r="C13" i="82"/>
  <c r="G12" i="82"/>
  <c r="C12" i="82"/>
  <c r="G11" i="82"/>
  <c r="C11" i="82"/>
  <c r="G10" i="82"/>
  <c r="C10" i="82"/>
  <c r="G9" i="82"/>
  <c r="C9" i="82"/>
  <c r="G8" i="82"/>
  <c r="C8" i="82"/>
  <c r="G7" i="82"/>
  <c r="C7" i="82"/>
  <c r="I6" i="82"/>
  <c r="E5" i="82" s="1"/>
  <c r="H6" i="82"/>
  <c r="G6" i="82" s="1"/>
  <c r="E6" i="82"/>
  <c r="D6" i="82"/>
  <c r="C6" i="82"/>
  <c r="D5" i="82" l="1"/>
  <c r="C5" i="82" s="1"/>
  <c r="W24" i="42" l="1"/>
  <c r="V24" i="42"/>
  <c r="T24" i="42"/>
  <c r="S24" i="42"/>
  <c r="Q24" i="42"/>
  <c r="P24" i="42"/>
  <c r="N24" i="42"/>
  <c r="M24" i="42"/>
  <c r="K24" i="42"/>
  <c r="H24" i="42"/>
  <c r="G24" i="42"/>
  <c r="F20" i="42"/>
  <c r="I20" i="42"/>
  <c r="L20" i="42"/>
  <c r="F20" i="41"/>
  <c r="I20" i="41"/>
  <c r="L20" i="41"/>
  <c r="T14" i="81"/>
  <c r="S14" i="81"/>
  <c r="R14" i="81" s="1"/>
  <c r="Q14" i="81"/>
  <c r="P14" i="81"/>
  <c r="N14" i="81"/>
  <c r="M14" i="81"/>
  <c r="L14" i="81"/>
  <c r="K14" i="81"/>
  <c r="J14" i="81"/>
  <c r="I14" i="81" s="1"/>
  <c r="H14" i="81"/>
  <c r="G14" i="81"/>
  <c r="R13" i="81"/>
  <c r="O13" i="81"/>
  <c r="L13" i="81"/>
  <c r="I13" i="81"/>
  <c r="F13" i="81"/>
  <c r="E13" i="81"/>
  <c r="D13" i="81"/>
  <c r="C13" i="81"/>
  <c r="R12" i="81"/>
  <c r="O12" i="81"/>
  <c r="L12" i="81"/>
  <c r="I12" i="81"/>
  <c r="F12" i="81"/>
  <c r="E12" i="81"/>
  <c r="D12" i="81"/>
  <c r="C12" i="81"/>
  <c r="R11" i="81"/>
  <c r="O11" i="81"/>
  <c r="L11" i="81"/>
  <c r="I11" i="81"/>
  <c r="F11" i="81"/>
  <c r="E11" i="81"/>
  <c r="D11" i="81"/>
  <c r="C11" i="81" s="1"/>
  <c r="R10" i="81"/>
  <c r="O10" i="81"/>
  <c r="L10" i="81"/>
  <c r="I10" i="81"/>
  <c r="F10" i="81"/>
  <c r="E10" i="81"/>
  <c r="D10" i="81"/>
  <c r="C10" i="81"/>
  <c r="R9" i="81"/>
  <c r="O9" i="81"/>
  <c r="L9" i="81"/>
  <c r="I9" i="81"/>
  <c r="F9" i="81"/>
  <c r="E9" i="81"/>
  <c r="D9" i="81"/>
  <c r="C9" i="81"/>
  <c r="R8" i="81"/>
  <c r="O8" i="81"/>
  <c r="L8" i="81"/>
  <c r="I8" i="81"/>
  <c r="F8" i="81"/>
  <c r="E8" i="81"/>
  <c r="D8" i="81"/>
  <c r="S17" i="64"/>
  <c r="Q17" i="64"/>
  <c r="R16" i="64"/>
  <c r="O16" i="64"/>
  <c r="L16" i="64"/>
  <c r="I16" i="64"/>
  <c r="F16" i="64"/>
  <c r="E16" i="64"/>
  <c r="D16" i="64"/>
  <c r="C16" i="64"/>
  <c r="R15" i="64"/>
  <c r="O15" i="64"/>
  <c r="L15" i="64"/>
  <c r="I15" i="64"/>
  <c r="F15" i="64"/>
  <c r="E15" i="64"/>
  <c r="D15" i="64"/>
  <c r="C15" i="64"/>
  <c r="T14" i="64"/>
  <c r="T17" i="64" s="1"/>
  <c r="S14" i="64"/>
  <c r="Q14" i="64"/>
  <c r="P14" i="64"/>
  <c r="P17" i="64" s="1"/>
  <c r="O14" i="64"/>
  <c r="N14" i="64"/>
  <c r="N17" i="64" s="1"/>
  <c r="M14" i="64"/>
  <c r="M17" i="64" s="1"/>
  <c r="K14" i="64"/>
  <c r="K17" i="64" s="1"/>
  <c r="J14" i="64"/>
  <c r="J17" i="64" s="1"/>
  <c r="H14" i="64"/>
  <c r="H17" i="64" s="1"/>
  <c r="G14" i="64"/>
  <c r="G17" i="64" s="1"/>
  <c r="R13" i="64"/>
  <c r="O13" i="64"/>
  <c r="L13" i="64"/>
  <c r="I13" i="64"/>
  <c r="F13" i="64"/>
  <c r="E13" i="64"/>
  <c r="D13" i="64"/>
  <c r="R12" i="64"/>
  <c r="O12" i="64"/>
  <c r="L12" i="64"/>
  <c r="I12" i="64"/>
  <c r="F12" i="64"/>
  <c r="E12" i="64"/>
  <c r="D12" i="64"/>
  <c r="C12" i="64" s="1"/>
  <c r="R11" i="64"/>
  <c r="O11" i="64"/>
  <c r="L11" i="64"/>
  <c r="I11" i="64"/>
  <c r="F11" i="64"/>
  <c r="E11" i="64"/>
  <c r="D11" i="64"/>
  <c r="C11" i="64"/>
  <c r="R10" i="64"/>
  <c r="O10" i="64"/>
  <c r="L10" i="64"/>
  <c r="I10" i="64"/>
  <c r="F10" i="64"/>
  <c r="E10" i="64"/>
  <c r="D10" i="64"/>
  <c r="R9" i="64"/>
  <c r="O9" i="64"/>
  <c r="L9" i="64"/>
  <c r="I9" i="64"/>
  <c r="F9" i="64"/>
  <c r="E9" i="64"/>
  <c r="D9" i="64"/>
  <c r="R8" i="64"/>
  <c r="O8" i="64"/>
  <c r="L8" i="64"/>
  <c r="I8" i="64"/>
  <c r="F8" i="64"/>
  <c r="E8" i="64"/>
  <c r="C8" i="64" s="1"/>
  <c r="D8" i="64"/>
  <c r="C9" i="64" l="1"/>
  <c r="I14" i="64"/>
  <c r="D14" i="64"/>
  <c r="C14" i="64" s="1"/>
  <c r="C13" i="64"/>
  <c r="L14" i="64"/>
  <c r="E14" i="64"/>
  <c r="C10" i="64"/>
  <c r="F14" i="81"/>
  <c r="O14" i="81"/>
  <c r="D14" i="81"/>
  <c r="C14" i="81" s="1"/>
  <c r="E14" i="81"/>
  <c r="C8" i="81"/>
  <c r="F14" i="64"/>
  <c r="R14" i="64"/>
  <c r="G25" i="46" l="1"/>
  <c r="F25" i="46" s="1"/>
  <c r="U29" i="46"/>
  <c r="R29" i="46"/>
  <c r="O29" i="46"/>
  <c r="L29" i="46"/>
  <c r="I29" i="46"/>
  <c r="F29" i="46"/>
  <c r="E29" i="46"/>
  <c r="D29" i="46"/>
  <c r="C29" i="46"/>
  <c r="U28" i="46"/>
  <c r="R28" i="46"/>
  <c r="O28" i="46"/>
  <c r="L28" i="46"/>
  <c r="I28" i="46"/>
  <c r="F28" i="46"/>
  <c r="E28" i="46"/>
  <c r="D28" i="46"/>
  <c r="C28" i="46"/>
  <c r="U27" i="46"/>
  <c r="R27" i="46"/>
  <c r="O27" i="46"/>
  <c r="L27" i="46"/>
  <c r="I27" i="46"/>
  <c r="F27" i="46"/>
  <c r="E27" i="46"/>
  <c r="C27" i="46" s="1"/>
  <c r="D27" i="46"/>
  <c r="U26" i="46"/>
  <c r="R26" i="46"/>
  <c r="O26" i="46"/>
  <c r="L26" i="46"/>
  <c r="I26" i="46"/>
  <c r="F26" i="46"/>
  <c r="E26" i="46"/>
  <c r="D26" i="46"/>
  <c r="C26" i="46"/>
  <c r="W25" i="46"/>
  <c r="U25" i="46" s="1"/>
  <c r="V25" i="46"/>
  <c r="T25" i="46"/>
  <c r="S25" i="46"/>
  <c r="R25" i="46"/>
  <c r="Q25" i="46"/>
  <c r="P25" i="46"/>
  <c r="O25" i="46"/>
  <c r="N25" i="46"/>
  <c r="M25" i="46"/>
  <c r="L25" i="46"/>
  <c r="K25" i="46"/>
  <c r="I25" i="46" s="1"/>
  <c r="J25" i="46"/>
  <c r="H25" i="46"/>
  <c r="U24" i="46"/>
  <c r="R24" i="46"/>
  <c r="O24" i="46"/>
  <c r="L24" i="46"/>
  <c r="I24" i="46"/>
  <c r="F24" i="46"/>
  <c r="E24" i="46"/>
  <c r="D24" i="46"/>
  <c r="C24" i="46" s="1"/>
  <c r="U23" i="46"/>
  <c r="R23" i="46"/>
  <c r="O23" i="46"/>
  <c r="L23" i="46"/>
  <c r="I23" i="46"/>
  <c r="F23" i="46"/>
  <c r="E23" i="46"/>
  <c r="D23" i="46"/>
  <c r="C23" i="46" s="1"/>
  <c r="U22" i="46"/>
  <c r="R22" i="46"/>
  <c r="O22" i="46"/>
  <c r="L22" i="46"/>
  <c r="I22" i="46"/>
  <c r="F22" i="46"/>
  <c r="E22" i="46"/>
  <c r="D22" i="46"/>
  <c r="U21" i="46"/>
  <c r="R21" i="46"/>
  <c r="O21" i="46"/>
  <c r="L21" i="46"/>
  <c r="I21" i="46"/>
  <c r="F21" i="46"/>
  <c r="E21" i="46"/>
  <c r="D21" i="46"/>
  <c r="C21" i="46"/>
  <c r="U20" i="46"/>
  <c r="R20" i="46"/>
  <c r="O20" i="46"/>
  <c r="L20" i="46"/>
  <c r="I20" i="46"/>
  <c r="F20" i="46"/>
  <c r="E20" i="46"/>
  <c r="D20" i="46"/>
  <c r="C20" i="46" s="1"/>
  <c r="W19" i="46"/>
  <c r="V19" i="46"/>
  <c r="U19" i="46"/>
  <c r="T19" i="46"/>
  <c r="S19" i="46"/>
  <c r="Q19" i="46"/>
  <c r="P19" i="46"/>
  <c r="N19" i="46"/>
  <c r="M19" i="46"/>
  <c r="K19" i="46"/>
  <c r="I19" i="46" s="1"/>
  <c r="J19" i="46"/>
  <c r="H19" i="46"/>
  <c r="G19" i="46"/>
  <c r="F19" i="46" s="1"/>
  <c r="U9" i="46"/>
  <c r="R9" i="46"/>
  <c r="O9" i="46"/>
  <c r="L9" i="46"/>
  <c r="I9" i="46"/>
  <c r="F9" i="46"/>
  <c r="E9" i="46"/>
  <c r="D9" i="46"/>
  <c r="C9" i="46" s="1"/>
  <c r="U14" i="42"/>
  <c r="R14" i="42"/>
  <c r="O14" i="42"/>
  <c r="L14" i="42"/>
  <c r="I14" i="42"/>
  <c r="F14" i="42"/>
  <c r="E14" i="42"/>
  <c r="D14" i="42"/>
  <c r="U14" i="41"/>
  <c r="R14" i="41"/>
  <c r="O14" i="41"/>
  <c r="L14" i="41"/>
  <c r="I14" i="41"/>
  <c r="F14" i="41"/>
  <c r="E14" i="41"/>
  <c r="D14" i="41"/>
  <c r="C14" i="41"/>
  <c r="U14" i="40"/>
  <c r="R14" i="40"/>
  <c r="O14" i="40"/>
  <c r="L14" i="40"/>
  <c r="I14" i="40"/>
  <c r="F14" i="40"/>
  <c r="E14" i="40"/>
  <c r="D14" i="40"/>
  <c r="C14" i="40" s="1"/>
  <c r="R6" i="77"/>
  <c r="Q6" i="77"/>
  <c r="P6" i="77"/>
  <c r="O6" i="77"/>
  <c r="N6" i="77"/>
  <c r="M6" i="77"/>
  <c r="J6" i="77"/>
  <c r="I6" i="77"/>
  <c r="H6" i="77"/>
  <c r="G6" i="77"/>
  <c r="F6" i="77"/>
  <c r="E6" i="77"/>
  <c r="C14" i="42" l="1"/>
  <c r="D25" i="46"/>
  <c r="E25" i="46"/>
  <c r="L19" i="46"/>
  <c r="R19" i="46"/>
  <c r="C22" i="46"/>
  <c r="E19" i="46"/>
  <c r="D19" i="46"/>
  <c r="C19" i="46" s="1"/>
  <c r="O19" i="46"/>
  <c r="E13" i="76"/>
  <c r="E12" i="76"/>
  <c r="G21" i="76"/>
  <c r="F21" i="76"/>
  <c r="E23" i="76"/>
  <c r="E22" i="76"/>
  <c r="E8" i="76"/>
  <c r="C25" i="46" l="1"/>
  <c r="C21" i="54" l="1"/>
  <c r="C20" i="54"/>
  <c r="C19" i="54"/>
  <c r="C18" i="54"/>
  <c r="C16" i="54"/>
  <c r="C15" i="54"/>
  <c r="C14" i="54"/>
  <c r="C13" i="54"/>
  <c r="C12" i="54" s="1"/>
  <c r="C10" i="54"/>
  <c r="C9" i="54"/>
  <c r="C7" i="54"/>
  <c r="C6" i="54"/>
  <c r="C7" i="77"/>
  <c r="K14" i="77"/>
  <c r="C14" i="77"/>
  <c r="K13" i="77"/>
  <c r="C13" i="77"/>
  <c r="K12" i="77"/>
  <c r="C12" i="77"/>
  <c r="S12" i="77" s="1"/>
  <c r="K11" i="77"/>
  <c r="C11" i="77"/>
  <c r="K10" i="77"/>
  <c r="C10" i="77"/>
  <c r="S10" i="77" s="1"/>
  <c r="K9" i="77"/>
  <c r="C9" i="77"/>
  <c r="K8" i="77"/>
  <c r="C8" i="77"/>
  <c r="K7" i="77"/>
  <c r="L6" i="77"/>
  <c r="D6" i="77"/>
  <c r="C8" i="69"/>
  <c r="E9" i="78"/>
  <c r="S9" i="77" l="1"/>
  <c r="E6" i="54"/>
  <c r="S11" i="77"/>
  <c r="S8" i="77"/>
  <c r="S14" i="77"/>
  <c r="K6" i="77"/>
  <c r="S13" i="77"/>
  <c r="C6" i="77"/>
  <c r="S7" i="77"/>
  <c r="D13" i="45"/>
  <c r="E13" i="45"/>
  <c r="F13" i="45"/>
  <c r="I13" i="45"/>
  <c r="L13" i="45"/>
  <c r="O13" i="45"/>
  <c r="R13" i="45"/>
  <c r="U13" i="45"/>
  <c r="C13" i="45" l="1"/>
  <c r="C16" i="77"/>
  <c r="C15" i="77"/>
  <c r="U11" i="45"/>
  <c r="R11" i="45"/>
  <c r="O11" i="45"/>
  <c r="L11" i="45"/>
  <c r="I11" i="45"/>
  <c r="F11" i="45"/>
  <c r="E11" i="45"/>
  <c r="D11" i="45"/>
  <c r="C11" i="45" s="1"/>
  <c r="H29" i="80" l="1"/>
  <c r="H8" i="80" s="1"/>
  <c r="G29" i="80"/>
  <c r="G8" i="80" s="1"/>
  <c r="F29" i="80"/>
  <c r="F8" i="80" s="1"/>
  <c r="E29" i="80"/>
  <c r="E8" i="80" s="1"/>
  <c r="D29" i="80"/>
  <c r="D8" i="80" s="1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D31" i="78"/>
  <c r="D30" i="78"/>
  <c r="F29" i="78"/>
  <c r="E29" i="78"/>
  <c r="D29" i="78"/>
  <c r="D20" i="78"/>
  <c r="D19" i="78"/>
  <c r="D18" i="78"/>
  <c r="D17" i="78"/>
  <c r="C12" i="78"/>
  <c r="F11" i="78"/>
  <c r="E11" i="78"/>
  <c r="D11" i="78"/>
  <c r="D12" i="78" s="1"/>
  <c r="G12" i="78" s="1"/>
  <c r="C9" i="78"/>
  <c r="I21" i="79" l="1"/>
  <c r="J21" i="79"/>
  <c r="I22" i="79"/>
  <c r="J22" i="79"/>
  <c r="I23" i="79"/>
  <c r="J23" i="79"/>
  <c r="I12" i="79"/>
  <c r="J12" i="79"/>
  <c r="I24" i="79"/>
  <c r="J24" i="79"/>
  <c r="I13" i="79"/>
  <c r="J13" i="79"/>
  <c r="I25" i="79"/>
  <c r="J25" i="79"/>
  <c r="I15" i="79"/>
  <c r="J15" i="79"/>
  <c r="I17" i="79"/>
  <c r="J17" i="79"/>
  <c r="I18" i="79"/>
  <c r="J18" i="79"/>
  <c r="I19" i="79"/>
  <c r="J19" i="79"/>
  <c r="I20" i="79"/>
  <c r="J20" i="79"/>
  <c r="I14" i="79"/>
  <c r="J14" i="79"/>
  <c r="J11" i="79"/>
  <c r="I11" i="79"/>
  <c r="I16" i="79"/>
  <c r="J16" i="79"/>
  <c r="I20" i="69"/>
  <c r="H20" i="69"/>
  <c r="G20" i="69"/>
  <c r="F20" i="69"/>
  <c r="E20" i="69"/>
  <c r="D20" i="69"/>
  <c r="C22" i="69"/>
  <c r="C21" i="69"/>
  <c r="C23" i="69"/>
  <c r="D31" i="79" l="1"/>
  <c r="D29" i="79"/>
  <c r="D30" i="79"/>
  <c r="H23" i="76"/>
  <c r="H22" i="76"/>
  <c r="B25" i="76" s="1"/>
  <c r="E21" i="76"/>
  <c r="E15" i="76"/>
  <c r="E20" i="76"/>
  <c r="E19" i="76"/>
  <c r="E14" i="76"/>
  <c r="E18" i="76"/>
  <c r="E11" i="76"/>
  <c r="E10" i="76"/>
  <c r="E17" i="76"/>
  <c r="E16" i="76"/>
  <c r="E9" i="76"/>
  <c r="E7" i="76"/>
  <c r="U10" i="75"/>
  <c r="R10" i="75"/>
  <c r="O10" i="75"/>
  <c r="L10" i="75"/>
  <c r="I10" i="75"/>
  <c r="F10" i="75"/>
  <c r="E10" i="75"/>
  <c r="D10" i="75"/>
  <c r="U9" i="75"/>
  <c r="R9" i="75"/>
  <c r="O9" i="75"/>
  <c r="L9" i="75"/>
  <c r="I9" i="75"/>
  <c r="F9" i="75"/>
  <c r="E9" i="75"/>
  <c r="D9" i="75"/>
  <c r="I8" i="75"/>
  <c r="F8" i="75"/>
  <c r="E8" i="75"/>
  <c r="D8" i="75"/>
  <c r="W7" i="75"/>
  <c r="V7" i="75"/>
  <c r="T7" i="75"/>
  <c r="S7" i="75"/>
  <c r="Q7" i="75"/>
  <c r="P7" i="75"/>
  <c r="N7" i="75"/>
  <c r="M7" i="75"/>
  <c r="K7" i="75"/>
  <c r="J7" i="75"/>
  <c r="H7" i="75"/>
  <c r="G7" i="75"/>
  <c r="U9" i="74"/>
  <c r="R9" i="74"/>
  <c r="O9" i="74"/>
  <c r="L9" i="74"/>
  <c r="I9" i="74"/>
  <c r="F9" i="74"/>
  <c r="E9" i="74"/>
  <c r="D9" i="74"/>
  <c r="U8" i="74"/>
  <c r="R8" i="74"/>
  <c r="O8" i="74"/>
  <c r="L8" i="74"/>
  <c r="I8" i="74"/>
  <c r="F8" i="74"/>
  <c r="E8" i="74"/>
  <c r="D8" i="74"/>
  <c r="I7" i="74"/>
  <c r="F7" i="74"/>
  <c r="E7" i="74"/>
  <c r="D7" i="74"/>
  <c r="W6" i="74"/>
  <c r="W10" i="74" s="1"/>
  <c r="V6" i="74"/>
  <c r="V10" i="74" s="1"/>
  <c r="T6" i="74"/>
  <c r="T10" i="74" s="1"/>
  <c r="S6" i="74"/>
  <c r="S10" i="74" s="1"/>
  <c r="Q6" i="74"/>
  <c r="Q10" i="74" s="1"/>
  <c r="P6" i="74"/>
  <c r="P10" i="74" s="1"/>
  <c r="N6" i="74"/>
  <c r="N10" i="74" s="1"/>
  <c r="M6" i="74"/>
  <c r="M10" i="74" s="1"/>
  <c r="K6" i="74"/>
  <c r="K10" i="74" s="1"/>
  <c r="J6" i="74"/>
  <c r="J10" i="74" s="1"/>
  <c r="H6" i="74"/>
  <c r="H10" i="74" s="1"/>
  <c r="G6" i="74"/>
  <c r="C7" i="74" l="1"/>
  <c r="C9" i="74"/>
  <c r="F6" i="74"/>
  <c r="G10" i="74"/>
  <c r="I11" i="74" s="1"/>
  <c r="F7" i="75"/>
  <c r="E6" i="74"/>
  <c r="C8" i="75"/>
  <c r="R7" i="75"/>
  <c r="C10" i="75"/>
  <c r="E7" i="75"/>
  <c r="B26" i="76" s="1"/>
  <c r="C9" i="75"/>
  <c r="L6" i="74"/>
  <c r="C8" i="74"/>
  <c r="O6" i="74"/>
  <c r="R6" i="74"/>
  <c r="I7" i="75"/>
  <c r="U7" i="75"/>
  <c r="D6" i="74"/>
  <c r="U6" i="74"/>
  <c r="L7" i="75"/>
  <c r="I6" i="74"/>
  <c r="O7" i="75"/>
  <c r="D7" i="75"/>
  <c r="C13" i="76" l="1"/>
  <c r="C12" i="76"/>
  <c r="D12" i="76"/>
  <c r="D13" i="76"/>
  <c r="D22" i="76"/>
  <c r="D9" i="76"/>
  <c r="D23" i="76"/>
  <c r="D10" i="76"/>
  <c r="D18" i="76"/>
  <c r="D11" i="76"/>
  <c r="D14" i="76"/>
  <c r="D15" i="76"/>
  <c r="D16" i="76"/>
  <c r="D17" i="76"/>
  <c r="D19" i="76"/>
  <c r="D20" i="76"/>
  <c r="C22" i="76"/>
  <c r="C15" i="76"/>
  <c r="C16" i="76"/>
  <c r="C17" i="76"/>
  <c r="B27" i="76" s="1"/>
  <c r="C8" i="76"/>
  <c r="C18" i="76"/>
  <c r="C20" i="76"/>
  <c r="C19" i="76"/>
  <c r="C14" i="76"/>
  <c r="C23" i="76"/>
  <c r="G25" i="76"/>
  <c r="D8" i="76"/>
  <c r="C6" i="74"/>
  <c r="D7" i="76"/>
  <c r="C9" i="76"/>
  <c r="C7" i="75"/>
  <c r="C10" i="76"/>
  <c r="C7" i="76"/>
  <c r="F25" i="76"/>
  <c r="E26" i="76" s="1"/>
  <c r="C11" i="76"/>
  <c r="B28" i="76" l="1"/>
  <c r="U21" i="42"/>
  <c r="R21" i="42"/>
  <c r="O21" i="42"/>
  <c r="C28" i="69" l="1"/>
  <c r="C27" i="69"/>
  <c r="I26" i="69"/>
  <c r="H26" i="69"/>
  <c r="G26" i="69"/>
  <c r="F26" i="69"/>
  <c r="E26" i="69"/>
  <c r="D26" i="69"/>
  <c r="C25" i="69"/>
  <c r="C24" i="69"/>
  <c r="C20" i="69" s="1"/>
  <c r="C19" i="69"/>
  <c r="C18" i="69"/>
  <c r="C17" i="69"/>
  <c r="I16" i="69"/>
  <c r="I10" i="69" s="1"/>
  <c r="H16" i="69"/>
  <c r="H10" i="69" s="1"/>
  <c r="G16" i="69"/>
  <c r="G10" i="69" s="1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7" i="69"/>
  <c r="C6" i="69"/>
  <c r="I5" i="69"/>
  <c r="H5" i="69"/>
  <c r="G5" i="69"/>
  <c r="F5" i="69"/>
  <c r="E5" i="69"/>
  <c r="D5" i="69"/>
  <c r="C26" i="69" l="1"/>
  <c r="C5" i="69"/>
  <c r="C16" i="69"/>
  <c r="C10" i="69" s="1"/>
  <c r="D20" i="41"/>
  <c r="D21" i="41"/>
  <c r="C14" i="48" l="1"/>
  <c r="C13" i="48"/>
  <c r="C12" i="48"/>
  <c r="C11" i="48"/>
  <c r="C10" i="48"/>
  <c r="C9" i="48"/>
  <c r="C8" i="48"/>
  <c r="C7" i="48"/>
  <c r="I6" i="48"/>
  <c r="H6" i="48"/>
  <c r="G6" i="48"/>
  <c r="F6" i="48"/>
  <c r="E6" i="48"/>
  <c r="D6" i="48"/>
  <c r="C6" i="48" l="1"/>
  <c r="U22" i="41" l="1"/>
  <c r="R22" i="41"/>
  <c r="O22" i="41"/>
  <c r="O20" i="41" l="1"/>
  <c r="F17" i="46" l="1"/>
  <c r="I17" i="46"/>
  <c r="L17" i="46"/>
  <c r="O17" i="46"/>
  <c r="R17" i="46"/>
  <c r="U17" i="46"/>
  <c r="U18" i="46" l="1"/>
  <c r="R18" i="46"/>
  <c r="O18" i="46"/>
  <c r="L18" i="46"/>
  <c r="I18" i="46"/>
  <c r="F18" i="46"/>
  <c r="E18" i="46"/>
  <c r="D18" i="46"/>
  <c r="E17" i="46"/>
  <c r="D17" i="46"/>
  <c r="U16" i="46"/>
  <c r="R16" i="46"/>
  <c r="O16" i="46"/>
  <c r="L16" i="46"/>
  <c r="I16" i="46"/>
  <c r="F16" i="46"/>
  <c r="E16" i="46"/>
  <c r="D16" i="46"/>
  <c r="U15" i="46"/>
  <c r="R15" i="46"/>
  <c r="O15" i="46"/>
  <c r="L15" i="46"/>
  <c r="I15" i="46"/>
  <c r="F15" i="46"/>
  <c r="E15" i="46"/>
  <c r="D15" i="46"/>
  <c r="U14" i="46"/>
  <c r="R14" i="46"/>
  <c r="O14" i="46"/>
  <c r="L14" i="46"/>
  <c r="I14" i="46"/>
  <c r="F14" i="46"/>
  <c r="E14" i="46"/>
  <c r="D14" i="46"/>
  <c r="W13" i="46"/>
  <c r="V13" i="46"/>
  <c r="T13" i="46"/>
  <c r="S13" i="46"/>
  <c r="Q13" i="46"/>
  <c r="P13" i="46"/>
  <c r="N13" i="46"/>
  <c r="M13" i="46"/>
  <c r="K13" i="46"/>
  <c r="J13" i="46"/>
  <c r="H13" i="46"/>
  <c r="G13" i="46"/>
  <c r="U12" i="46"/>
  <c r="R12" i="46"/>
  <c r="O12" i="46"/>
  <c r="L12" i="46"/>
  <c r="I12" i="46"/>
  <c r="F12" i="46"/>
  <c r="E12" i="46"/>
  <c r="D12" i="46"/>
  <c r="U11" i="46"/>
  <c r="R11" i="46"/>
  <c r="O11" i="46"/>
  <c r="L11" i="46"/>
  <c r="I11" i="46"/>
  <c r="F11" i="46"/>
  <c r="E11" i="46"/>
  <c r="D11" i="46"/>
  <c r="U10" i="46"/>
  <c r="R10" i="46"/>
  <c r="O10" i="46"/>
  <c r="L10" i="46"/>
  <c r="I10" i="46"/>
  <c r="F10" i="46"/>
  <c r="E10" i="46"/>
  <c r="D10" i="46"/>
  <c r="U8" i="46"/>
  <c r="R8" i="46"/>
  <c r="O8" i="46"/>
  <c r="L8" i="46"/>
  <c r="I8" i="46"/>
  <c r="F8" i="46"/>
  <c r="E8" i="46"/>
  <c r="D8" i="46"/>
  <c r="W7" i="46"/>
  <c r="V7" i="46"/>
  <c r="T7" i="46"/>
  <c r="S7" i="46"/>
  <c r="R7" i="46"/>
  <c r="Q7" i="46"/>
  <c r="P7" i="46"/>
  <c r="N7" i="46"/>
  <c r="M7" i="46"/>
  <c r="K7" i="46"/>
  <c r="J7" i="46"/>
  <c r="H7" i="46"/>
  <c r="G7" i="46"/>
  <c r="U10" i="45"/>
  <c r="R10" i="45"/>
  <c r="O10" i="45"/>
  <c r="L10" i="45"/>
  <c r="I10" i="45"/>
  <c r="F10" i="45"/>
  <c r="E10" i="45"/>
  <c r="D10" i="45"/>
  <c r="U9" i="45"/>
  <c r="R9" i="45"/>
  <c r="O9" i="45"/>
  <c r="L9" i="45"/>
  <c r="I9" i="45"/>
  <c r="F9" i="45"/>
  <c r="E9" i="45"/>
  <c r="D9" i="45"/>
  <c r="I7" i="46" l="1"/>
  <c r="C10" i="46"/>
  <c r="C14" i="46"/>
  <c r="C15" i="46"/>
  <c r="C16" i="46"/>
  <c r="C17" i="46"/>
  <c r="O13" i="46"/>
  <c r="C8" i="46"/>
  <c r="C11" i="46"/>
  <c r="C12" i="46"/>
  <c r="C9" i="45"/>
  <c r="C10" i="45"/>
  <c r="F7" i="46"/>
  <c r="O7" i="46"/>
  <c r="C18" i="46"/>
  <c r="I13" i="46"/>
  <c r="L7" i="46"/>
  <c r="U7" i="46"/>
  <c r="L13" i="46"/>
  <c r="F13" i="46"/>
  <c r="R13" i="46"/>
  <c r="U13" i="46"/>
  <c r="D7" i="46"/>
  <c r="D13" i="46"/>
  <c r="E7" i="46"/>
  <c r="E13" i="46"/>
  <c r="C7" i="46" l="1"/>
  <c r="C13" i="46"/>
  <c r="L21" i="42" l="1"/>
  <c r="I21" i="42"/>
  <c r="F21" i="42"/>
  <c r="D8" i="42"/>
  <c r="E8" i="42"/>
  <c r="D9" i="42"/>
  <c r="E9" i="42"/>
  <c r="D10" i="42"/>
  <c r="E10" i="42"/>
  <c r="D11" i="42"/>
  <c r="E11" i="42"/>
  <c r="D12" i="42"/>
  <c r="E12" i="42"/>
  <c r="D13" i="42"/>
  <c r="E13" i="42"/>
  <c r="D15" i="42"/>
  <c r="E15" i="42"/>
  <c r="D16" i="42"/>
  <c r="E16" i="42"/>
  <c r="D17" i="42"/>
  <c r="E17" i="42"/>
  <c r="D18" i="42"/>
  <c r="E18" i="42"/>
  <c r="D19" i="42"/>
  <c r="E19" i="42"/>
  <c r="D20" i="42"/>
  <c r="E20" i="42"/>
  <c r="D21" i="42"/>
  <c r="E21" i="42"/>
  <c r="D22" i="42"/>
  <c r="E22" i="42"/>
  <c r="D23" i="42"/>
  <c r="E23" i="42"/>
  <c r="E7" i="42"/>
  <c r="D7" i="42"/>
  <c r="D23" i="41"/>
  <c r="E22" i="41"/>
  <c r="D22" i="41"/>
  <c r="E21" i="41"/>
  <c r="E23" i="41"/>
  <c r="E20" i="41"/>
  <c r="D18" i="41"/>
  <c r="L22" i="41"/>
  <c r="I22" i="41"/>
  <c r="F22" i="41"/>
  <c r="L21" i="41"/>
  <c r="I21" i="41"/>
  <c r="F21" i="41"/>
  <c r="U16" i="41"/>
  <c r="R16" i="41"/>
  <c r="O16" i="41"/>
  <c r="D16" i="41"/>
  <c r="E16" i="41"/>
  <c r="D17" i="41"/>
  <c r="E17" i="41"/>
  <c r="E18" i="41"/>
  <c r="E24" i="41" s="1"/>
  <c r="C9" i="42" l="1"/>
  <c r="C23" i="42"/>
  <c r="C10" i="42"/>
  <c r="C16" i="42"/>
  <c r="C12" i="42"/>
  <c r="C8" i="42"/>
  <c r="C20" i="42"/>
  <c r="C11" i="42"/>
  <c r="C7" i="42"/>
  <c r="C17" i="41"/>
  <c r="C13" i="42"/>
  <c r="C19" i="42"/>
  <c r="C22" i="41"/>
  <c r="C18" i="41"/>
  <c r="C21" i="41"/>
  <c r="C23" i="41"/>
  <c r="C20" i="41"/>
  <c r="C17" i="42"/>
  <c r="C22" i="42"/>
  <c r="C15" i="42"/>
  <c r="C18" i="42"/>
  <c r="C16" i="41"/>
  <c r="C21" i="42"/>
  <c r="U20" i="42" l="1"/>
  <c r="R20" i="42"/>
  <c r="O20" i="42"/>
  <c r="U12" i="42"/>
  <c r="R12" i="42"/>
  <c r="O12" i="42"/>
  <c r="L12" i="42"/>
  <c r="I12" i="42"/>
  <c r="F12" i="42"/>
  <c r="U11" i="42"/>
  <c r="R11" i="42"/>
  <c r="O11" i="42"/>
  <c r="L11" i="42"/>
  <c r="I11" i="42"/>
  <c r="F11" i="42"/>
  <c r="U10" i="42"/>
  <c r="R10" i="42"/>
  <c r="O10" i="42"/>
  <c r="L10" i="42"/>
  <c r="I10" i="42"/>
  <c r="F10" i="42"/>
  <c r="L9" i="42"/>
  <c r="I9" i="42"/>
  <c r="F9" i="42"/>
  <c r="U8" i="42"/>
  <c r="R8" i="42"/>
  <c r="O8" i="42"/>
  <c r="L8" i="42"/>
  <c r="I8" i="42"/>
  <c r="F8" i="42"/>
  <c r="U15" i="41" l="1"/>
  <c r="R15" i="41"/>
  <c r="O15" i="41"/>
  <c r="L15" i="41"/>
  <c r="I15" i="41"/>
  <c r="F15" i="41"/>
  <c r="E15" i="41"/>
  <c r="D15" i="41"/>
  <c r="U13" i="41"/>
  <c r="R13" i="41"/>
  <c r="O13" i="41"/>
  <c r="L13" i="41"/>
  <c r="I13" i="41"/>
  <c r="F13" i="41"/>
  <c r="E13" i="41"/>
  <c r="D13" i="41"/>
  <c r="U12" i="41"/>
  <c r="R12" i="41"/>
  <c r="O12" i="41"/>
  <c r="L12" i="41"/>
  <c r="I12" i="41"/>
  <c r="F12" i="41"/>
  <c r="E12" i="41"/>
  <c r="D12" i="41"/>
  <c r="U11" i="41"/>
  <c r="R11" i="41"/>
  <c r="O11" i="41"/>
  <c r="L11" i="41"/>
  <c r="I11" i="41"/>
  <c r="F11" i="41"/>
  <c r="E11" i="41"/>
  <c r="D11" i="41"/>
  <c r="U10" i="41"/>
  <c r="R10" i="41"/>
  <c r="O10" i="41"/>
  <c r="L10" i="41"/>
  <c r="I10" i="41"/>
  <c r="F10" i="41"/>
  <c r="E10" i="41"/>
  <c r="D10" i="41"/>
  <c r="L9" i="41"/>
  <c r="I9" i="41"/>
  <c r="F9" i="41"/>
  <c r="E9" i="41"/>
  <c r="D9" i="41"/>
  <c r="U8" i="41"/>
  <c r="R8" i="41"/>
  <c r="O8" i="41"/>
  <c r="L8" i="41"/>
  <c r="I8" i="41"/>
  <c r="F8" i="41"/>
  <c r="E8" i="41"/>
  <c r="D8" i="41"/>
  <c r="U7" i="41"/>
  <c r="R7" i="41"/>
  <c r="O7" i="41"/>
  <c r="L7" i="41"/>
  <c r="I7" i="41"/>
  <c r="F7" i="41"/>
  <c r="E7" i="41"/>
  <c r="D7" i="41"/>
  <c r="C11" i="41" l="1"/>
  <c r="C12" i="41"/>
  <c r="C13" i="41"/>
  <c r="C7" i="41"/>
  <c r="C15" i="41"/>
  <c r="C8" i="41"/>
  <c r="C10" i="41"/>
  <c r="C9" i="41"/>
  <c r="U17" i="41" l="1"/>
  <c r="R17" i="41"/>
  <c r="O17" i="41"/>
  <c r="L17" i="41"/>
  <c r="I17" i="41"/>
  <c r="F17" i="41"/>
  <c r="R20" i="41" l="1"/>
  <c r="U20" i="41"/>
  <c r="O21" i="41"/>
  <c r="R21" i="41"/>
  <c r="U21" i="41"/>
  <c r="F23" i="41"/>
  <c r="I23" i="41"/>
  <c r="L23" i="41"/>
  <c r="O23" i="41"/>
  <c r="R23" i="41"/>
  <c r="U23" i="41"/>
  <c r="F16" i="41"/>
  <c r="I16" i="41"/>
  <c r="L16" i="41"/>
  <c r="F18" i="41"/>
  <c r="I18" i="41"/>
  <c r="L18" i="41"/>
  <c r="O18" i="41"/>
  <c r="R18" i="41"/>
  <c r="U18" i="41"/>
  <c r="D19" i="41"/>
  <c r="E19" i="41"/>
  <c r="F19" i="41"/>
  <c r="I19" i="41"/>
  <c r="L19" i="41"/>
  <c r="O19" i="41"/>
  <c r="R19" i="41"/>
  <c r="U19" i="41"/>
  <c r="C19" i="41" l="1"/>
  <c r="U8" i="45" l="1"/>
  <c r="U7" i="45"/>
  <c r="R8" i="45"/>
  <c r="R7" i="45"/>
  <c r="O8" i="45"/>
  <c r="O7" i="45"/>
  <c r="L12" i="45"/>
  <c r="L8" i="45"/>
  <c r="L7" i="45"/>
  <c r="I12" i="45"/>
  <c r="I8" i="45"/>
  <c r="I7" i="45"/>
  <c r="F12" i="45"/>
  <c r="F8" i="45"/>
  <c r="E12" i="45" l="1"/>
  <c r="D12" i="45"/>
  <c r="E8" i="45"/>
  <c r="D8" i="45"/>
  <c r="E7" i="45"/>
  <c r="D7" i="45"/>
  <c r="C8" i="45" l="1"/>
  <c r="C7" i="45"/>
  <c r="C12" i="45"/>
  <c r="U8" i="60" l="1"/>
  <c r="R8" i="60"/>
  <c r="O8" i="60"/>
  <c r="L8" i="60"/>
  <c r="I8" i="60"/>
  <c r="F8" i="60"/>
  <c r="E8" i="60"/>
  <c r="D8" i="60"/>
  <c r="U7" i="60"/>
  <c r="R7" i="60"/>
  <c r="O7" i="60"/>
  <c r="L7" i="60"/>
  <c r="I7" i="60"/>
  <c r="F7" i="60"/>
  <c r="E7" i="60"/>
  <c r="D7" i="60"/>
  <c r="U6" i="60"/>
  <c r="R6" i="60"/>
  <c r="O6" i="60"/>
  <c r="L6" i="60"/>
  <c r="I6" i="60"/>
  <c r="F6" i="60"/>
  <c r="E6" i="60"/>
  <c r="D6" i="60"/>
  <c r="C7" i="60" l="1"/>
  <c r="C6" i="60"/>
  <c r="C8" i="60"/>
  <c r="U23" i="42" l="1"/>
  <c r="U22" i="42"/>
  <c r="U19" i="42"/>
  <c r="U18" i="42"/>
  <c r="U17" i="42"/>
  <c r="U16" i="42"/>
  <c r="U15" i="42"/>
  <c r="U13" i="42"/>
  <c r="U7" i="42"/>
  <c r="U6" i="42"/>
  <c r="R23" i="42"/>
  <c r="R22" i="42"/>
  <c r="R19" i="42"/>
  <c r="R18" i="42"/>
  <c r="R17" i="42"/>
  <c r="R16" i="42"/>
  <c r="R15" i="42"/>
  <c r="R13" i="42"/>
  <c r="R7" i="42"/>
  <c r="R6" i="42"/>
  <c r="O23" i="42"/>
  <c r="O22" i="42"/>
  <c r="O19" i="42"/>
  <c r="O18" i="42"/>
  <c r="O17" i="42"/>
  <c r="O16" i="42"/>
  <c r="O15" i="42"/>
  <c r="O13" i="42"/>
  <c r="O7" i="42"/>
  <c r="O6" i="42"/>
  <c r="L23" i="42"/>
  <c r="L22" i="42"/>
  <c r="L19" i="42"/>
  <c r="L18" i="42"/>
  <c r="L17" i="42"/>
  <c r="L16" i="42"/>
  <c r="L15" i="42"/>
  <c r="L13" i="42"/>
  <c r="L7" i="42"/>
  <c r="L6" i="42"/>
  <c r="I23" i="42"/>
  <c r="I22" i="42"/>
  <c r="I19" i="42"/>
  <c r="I18" i="42"/>
  <c r="I17" i="42"/>
  <c r="I16" i="42"/>
  <c r="I15" i="42"/>
  <c r="I13" i="42"/>
  <c r="I7" i="42"/>
  <c r="I6" i="42"/>
  <c r="F13" i="42"/>
  <c r="F15" i="42"/>
  <c r="F16" i="42"/>
  <c r="F17" i="42"/>
  <c r="F18" i="42"/>
  <c r="F19" i="42"/>
  <c r="F22" i="42"/>
  <c r="F23" i="42"/>
  <c r="F7" i="42"/>
  <c r="F7" i="45" l="1"/>
  <c r="F6" i="42"/>
  <c r="E6" i="42"/>
  <c r="D6" i="42"/>
  <c r="U6" i="41"/>
  <c r="R6" i="41"/>
  <c r="O6" i="41"/>
  <c r="L6" i="41"/>
  <c r="I6" i="41"/>
  <c r="F6" i="41"/>
  <c r="E6" i="41"/>
  <c r="D6" i="41"/>
  <c r="U15" i="40"/>
  <c r="R15" i="40"/>
  <c r="O15" i="40"/>
  <c r="L15" i="40"/>
  <c r="I15" i="40"/>
  <c r="F15" i="40"/>
  <c r="E15" i="40"/>
  <c r="D15" i="40"/>
  <c r="U13" i="40"/>
  <c r="R13" i="40"/>
  <c r="O13" i="40"/>
  <c r="L13" i="40"/>
  <c r="I13" i="40"/>
  <c r="F13" i="40"/>
  <c r="E13" i="40"/>
  <c r="D13" i="40"/>
  <c r="W12" i="40"/>
  <c r="V12" i="40"/>
  <c r="T12" i="40"/>
  <c r="S12" i="40"/>
  <c r="Q12" i="40"/>
  <c r="P12" i="40"/>
  <c r="N12" i="40"/>
  <c r="M12" i="40"/>
  <c r="K12" i="40"/>
  <c r="J12" i="40"/>
  <c r="J24" i="42" s="1"/>
  <c r="H12" i="40"/>
  <c r="G12" i="40"/>
  <c r="U11" i="40"/>
  <c r="R11" i="40"/>
  <c r="O11" i="40"/>
  <c r="L11" i="40"/>
  <c r="I11" i="40"/>
  <c r="F11" i="40"/>
  <c r="E11" i="40"/>
  <c r="D11" i="40"/>
  <c r="U10" i="40"/>
  <c r="R10" i="40"/>
  <c r="O10" i="40"/>
  <c r="L10" i="40"/>
  <c r="I10" i="40"/>
  <c r="F10" i="40"/>
  <c r="E10" i="40"/>
  <c r="D10" i="40"/>
  <c r="U9" i="40"/>
  <c r="R9" i="40"/>
  <c r="O9" i="40"/>
  <c r="L9" i="40"/>
  <c r="I9" i="40"/>
  <c r="F9" i="40"/>
  <c r="E9" i="40"/>
  <c r="D9" i="40"/>
  <c r="U8" i="40"/>
  <c r="R8" i="40"/>
  <c r="O8" i="40"/>
  <c r="L8" i="40"/>
  <c r="I8" i="40"/>
  <c r="F8" i="40"/>
  <c r="E8" i="40"/>
  <c r="D8" i="40"/>
  <c r="U7" i="40"/>
  <c r="R7" i="40"/>
  <c r="O7" i="40"/>
  <c r="L7" i="40"/>
  <c r="I7" i="40"/>
  <c r="F7" i="40"/>
  <c r="E7" i="40"/>
  <c r="D7" i="40"/>
  <c r="U6" i="40"/>
  <c r="R6" i="40"/>
  <c r="O6" i="40"/>
  <c r="L6" i="40"/>
  <c r="I6" i="40"/>
  <c r="F6" i="40"/>
  <c r="E6" i="40"/>
  <c r="D6" i="40"/>
  <c r="J16" i="40" l="1"/>
  <c r="G16" i="40"/>
  <c r="H16" i="40"/>
  <c r="K16" i="40"/>
  <c r="M16" i="40"/>
  <c r="N16" i="40"/>
  <c r="W11" i="75"/>
  <c r="W16" i="40"/>
  <c r="S11" i="75"/>
  <c r="S16" i="40"/>
  <c r="V11" i="75"/>
  <c r="V16" i="40"/>
  <c r="Q11" i="75"/>
  <c r="Q16" i="40"/>
  <c r="T11" i="75"/>
  <c r="T16" i="40"/>
  <c r="P11" i="75"/>
  <c r="P16" i="40"/>
  <c r="D17" i="48"/>
  <c r="K11" i="75"/>
  <c r="H11" i="75"/>
  <c r="N11" i="75"/>
  <c r="G11" i="75"/>
  <c r="M11" i="75"/>
  <c r="J11" i="75"/>
  <c r="C6" i="41"/>
  <c r="C7" i="40"/>
  <c r="C6" i="42"/>
  <c r="C9" i="40"/>
  <c r="C6" i="40"/>
  <c r="C8" i="40"/>
  <c r="C11" i="40"/>
  <c r="F12" i="40"/>
  <c r="L12" i="40"/>
  <c r="C10" i="40"/>
  <c r="O12" i="40"/>
  <c r="C13" i="40"/>
  <c r="C15" i="40"/>
  <c r="R12" i="40"/>
  <c r="E12" i="40"/>
  <c r="D12" i="40"/>
  <c r="D24" i="41" s="1"/>
  <c r="I12" i="40"/>
  <c r="U12" i="40"/>
  <c r="F17" i="40" l="1"/>
  <c r="J12" i="75"/>
  <c r="C25" i="41"/>
  <c r="C12" i="40"/>
</calcChain>
</file>

<file path=xl/sharedStrings.xml><?xml version="1.0" encoding="utf-8"?>
<sst xmlns="http://schemas.openxmlformats.org/spreadsheetml/2006/main" count="4062" uniqueCount="1881">
  <si>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</si>
  <si>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</si>
  <si>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</si>
  <si>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</si>
  <si>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</si>
  <si>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</si>
  <si>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</si>
  <si>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</si>
  <si>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</si>
  <si>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</si>
  <si>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</si>
  <si>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</si>
  <si>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</si>
  <si>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</si>
  <si>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</si>
  <si>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11</t>
  </si>
  <si>
    <t>12</t>
  </si>
  <si>
    <t>13</t>
  </si>
  <si>
    <t>Francés</t>
  </si>
  <si>
    <t>Asignatura</t>
  </si>
  <si>
    <t>Español</t>
  </si>
  <si>
    <t>Estudios Sociales</t>
  </si>
  <si>
    <t>Ciencias</t>
  </si>
  <si>
    <t>Matemática</t>
  </si>
  <si>
    <t>Alfabetización</t>
  </si>
  <si>
    <t>Educación Diversificada a Distancia</t>
  </si>
  <si>
    <t>Bachillerato por
Madurez</t>
  </si>
  <si>
    <t>Mu-
jeres</t>
  </si>
  <si>
    <t>Hom-
bres</t>
  </si>
  <si>
    <t>CODINS</t>
  </si>
  <si>
    <t>CODIGO</t>
  </si>
  <si>
    <t>NOMBRE</t>
  </si>
  <si>
    <t>REGION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</si>
  <si>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</si>
  <si>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</si>
  <si>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</si>
  <si>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</si>
  <si>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</si>
  <si>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</si>
  <si>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</si>
  <si>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</si>
  <si>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1</t>
  </si>
  <si>
    <t>SAN JOSE</t>
  </si>
  <si>
    <t>2</t>
  </si>
  <si>
    <t>DESAMPARADOS</t>
  </si>
  <si>
    <t>SAN MIGUEL</t>
  </si>
  <si>
    <t>3</t>
  </si>
  <si>
    <t>LOS ANGELES</t>
  </si>
  <si>
    <t>OCCIDENTE</t>
  </si>
  <si>
    <t>ALAJUELA</t>
  </si>
  <si>
    <t>LIMON</t>
  </si>
  <si>
    <t>7</t>
  </si>
  <si>
    <t>RIO BLANCO</t>
  </si>
  <si>
    <t>18</t>
  </si>
  <si>
    <t>COTO</t>
  </si>
  <si>
    <t>6</t>
  </si>
  <si>
    <t>PUNTARENAS</t>
  </si>
  <si>
    <t>GOLFITO</t>
  </si>
  <si>
    <t>SAN RAFAEL</t>
  </si>
  <si>
    <t>15</t>
  </si>
  <si>
    <t>SARAPIQUI</t>
  </si>
  <si>
    <t>4</t>
  </si>
  <si>
    <t>HEREDIA</t>
  </si>
  <si>
    <t>PAVAS</t>
  </si>
  <si>
    <t>SAN CARLOS</t>
  </si>
  <si>
    <t>14</t>
  </si>
  <si>
    <t>LOS CHILES</t>
  </si>
  <si>
    <t>SANTA CRUZ</t>
  </si>
  <si>
    <t>5</t>
  </si>
  <si>
    <t>CARTAGO</t>
  </si>
  <si>
    <t>LA UNION</t>
  </si>
  <si>
    <t>SAN ANTONIO</t>
  </si>
  <si>
    <t>FLORENCIA</t>
  </si>
  <si>
    <t>SAN ISIDRO</t>
  </si>
  <si>
    <t>SANTA ANA</t>
  </si>
  <si>
    <t>PURISCAL</t>
  </si>
  <si>
    <t>SAN JERONIMO</t>
  </si>
  <si>
    <t>CORRALILLO</t>
  </si>
  <si>
    <t>SAN FRANCISCO</t>
  </si>
  <si>
    <t>LOS SANTOS</t>
  </si>
  <si>
    <t>SANTIAGO</t>
  </si>
  <si>
    <t>DULCE NOMBRE</t>
  </si>
  <si>
    <t>SAN PEDRO</t>
  </si>
  <si>
    <t>GRECIA</t>
  </si>
  <si>
    <t>LA CRUZ</t>
  </si>
  <si>
    <t>LIBERIA</t>
  </si>
  <si>
    <t>BAGACES</t>
  </si>
  <si>
    <t>16</t>
  </si>
  <si>
    <t>COLON</t>
  </si>
  <si>
    <t>SAN PABLO</t>
  </si>
  <si>
    <t>PEREZ ZELEDON</t>
  </si>
  <si>
    <t>19</t>
  </si>
  <si>
    <t>SANTA ROSA</t>
  </si>
  <si>
    <t>SAVEGRE</t>
  </si>
  <si>
    <t>AGUIRRE</t>
  </si>
  <si>
    <t>SAN LORENZO</t>
  </si>
  <si>
    <t>PALMARES</t>
  </si>
  <si>
    <t>SANTO DOMINGO</t>
  </si>
  <si>
    <t>BUENOS AIRES</t>
  </si>
  <si>
    <t>CAÑAS</t>
  </si>
  <si>
    <t>ATENAS</t>
  </si>
  <si>
    <t>VENECIA</t>
  </si>
  <si>
    <t>AGUAS ZARCAS</t>
  </si>
  <si>
    <t>TILARAN</t>
  </si>
  <si>
    <t>SAN JOAQUIN</t>
  </si>
  <si>
    <t>SAN VITO</t>
  </si>
  <si>
    <t>PARAISO</t>
  </si>
  <si>
    <t>SIQUIRRES</t>
  </si>
  <si>
    <t>GUAPILES</t>
  </si>
  <si>
    <t>PUERTO VIEJO</t>
  </si>
  <si>
    <t>20</t>
  </si>
  <si>
    <t>LEON CORTES</t>
  </si>
  <si>
    <t>17</t>
  </si>
  <si>
    <t>AGUA CALIENTE</t>
  </si>
  <si>
    <t>TURRIALBA</t>
  </si>
  <si>
    <t>SANTA BARBARA</t>
  </si>
  <si>
    <t>BELEN</t>
  </si>
  <si>
    <t>BARVA</t>
  </si>
  <si>
    <t>NICOYA</t>
  </si>
  <si>
    <t>LEPANTO</t>
  </si>
  <si>
    <t>CARTAGENA</t>
  </si>
  <si>
    <t>PENINSULAR</t>
  </si>
  <si>
    <t>ESPARZA</t>
  </si>
  <si>
    <t>Dirección Regional:</t>
  </si>
  <si>
    <t>Código Presupuestario:</t>
  </si>
  <si>
    <t>Crack</t>
  </si>
  <si>
    <t>Cocaína</t>
  </si>
  <si>
    <t>NOTA: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</si>
  <si>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</si>
  <si>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</si>
  <si>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</si>
  <si>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</si>
  <si>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</si>
  <si>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</si>
  <si>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</si>
  <si>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</si>
  <si>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</si>
  <si>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</si>
  <si>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</si>
  <si>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</si>
  <si>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</si>
  <si>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</si>
  <si>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</si>
  <si>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</si>
  <si>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SUBVENCIONADA</t>
  </si>
  <si>
    <t>OBSERVACIONES/COMENTARIOS:</t>
  </si>
  <si>
    <t>Educación Musical</t>
  </si>
  <si>
    <t>Educación Religiosa</t>
  </si>
  <si>
    <t>Educación Física</t>
  </si>
  <si>
    <t>Hombres</t>
  </si>
  <si>
    <t>Mujeres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</si>
  <si>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</si>
  <si>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</si>
  <si>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</si>
  <si>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</si>
  <si>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</si>
  <si>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Conducta</t>
  </si>
  <si>
    <t>Programa</t>
  </si>
  <si>
    <t>Tipo de Adecuación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</si>
  <si>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</si>
  <si>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</si>
  <si>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</si>
  <si>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</si>
  <si>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</si>
  <si>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</si>
  <si>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</si>
  <si>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</si>
  <si>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</si>
  <si>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0000</t>
  </si>
  <si>
    <t>Biología</t>
  </si>
  <si>
    <t>Química</t>
  </si>
  <si>
    <t>Inglés</t>
  </si>
  <si>
    <t>Educación Cívica</t>
  </si>
  <si>
    <t>Saber Elegir, Saber Ganar</t>
  </si>
  <si>
    <t>Estado de Derecho y Cultura de Legalidad</t>
  </si>
  <si>
    <t>GEOVANNY ESQUIVEL ALFARO</t>
  </si>
  <si>
    <t>SAN JOSE CENTRAL</t>
  </si>
  <si>
    <t>SAN JOSE OESTE</t>
  </si>
  <si>
    <t>SAN JOSE NORTE</t>
  </si>
  <si>
    <t>ZONA NORTE-NORTE</t>
  </si>
  <si>
    <t>GRANDE DE TERRABA</t>
  </si>
  <si>
    <t>SULA</t>
  </si>
  <si>
    <t>HATILLO CENTRO</t>
  </si>
  <si>
    <t>COLONIA KENNEDY</t>
  </si>
  <si>
    <t>LOS COLEGIOS</t>
  </si>
  <si>
    <t>BARRIO EL CARMEN</t>
  </si>
  <si>
    <t>LOYOLA</t>
  </si>
  <si>
    <t>MERCEDES NORTE</t>
  </si>
  <si>
    <t>BARRIO SANTIAGO</t>
  </si>
  <si>
    <t>EL CARMEN</t>
  </si>
  <si>
    <t>LA LUCHA</t>
  </si>
  <si>
    <t>SAN MARTIN</t>
  </si>
  <si>
    <t>BELLA VISTA</t>
  </si>
  <si>
    <t>EL LLANO</t>
  </si>
  <si>
    <t>GUARARI</t>
  </si>
  <si>
    <t>Ubicación (PR/CA/DI):</t>
  </si>
  <si>
    <t>CUADRO 1</t>
  </si>
  <si>
    <t>CUADRO 2</t>
  </si>
  <si>
    <t>CUADRO 3</t>
  </si>
  <si>
    <t>CUADRO 4</t>
  </si>
  <si>
    <t>CUADRO 5</t>
  </si>
  <si>
    <t>CUADRO 7</t>
  </si>
  <si>
    <t>CUADRO 8</t>
  </si>
  <si>
    <t>Lengua Indígena</t>
  </si>
  <si>
    <t>Afectividad y Sexualidad Integral</t>
  </si>
  <si>
    <t>Alcohol</t>
  </si>
  <si>
    <t>SEGÚN EFECTOS EN EL SISTEMA NERVIOSO CENTRAL</t>
  </si>
  <si>
    <t>Depresoras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</si>
  <si>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</si>
  <si>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</si>
  <si>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</si>
  <si>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</si>
  <si>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</si>
  <si>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</si>
  <si>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</si>
  <si>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</si>
  <si>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</si>
  <si>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</si>
  <si>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</si>
  <si>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</si>
  <si>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</si>
  <si>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</si>
  <si>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</si>
  <si>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</si>
  <si>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</si>
  <si>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</si>
  <si>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</si>
  <si>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No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</si>
  <si>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</si>
  <si>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</si>
  <si>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</si>
  <si>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</si>
  <si>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</si>
  <si>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</si>
  <si>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</si>
  <si>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</si>
  <si>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</si>
  <si>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</si>
  <si>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</si>
  <si>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</si>
  <si>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</si>
  <si>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</si>
  <si>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</si>
  <si>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</si>
  <si>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</si>
  <si>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</si>
  <si>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</si>
  <si>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</si>
  <si>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</si>
  <si>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</si>
  <si>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</si>
  <si>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</si>
  <si>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</si>
  <si>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</si>
  <si>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Reporte la cantidad de casos en que se han implementado los siguientes protocolos en el Centro Educativo.  Además, indique la cantidad de estudiantes involucrados en los casos mencionados.</t>
  </si>
  <si>
    <t>CUADRO 6</t>
  </si>
  <si>
    <t>PRIVADA</t>
  </si>
  <si>
    <t>MONTEVERDE</t>
  </si>
  <si>
    <t>DANIEL FLORES</t>
  </si>
  <si>
    <t>SABANA SUR</t>
  </si>
  <si>
    <t>CRISTO REY</t>
  </si>
  <si>
    <t>SANTA CLARA</t>
  </si>
  <si>
    <t>CORAZON DE JESUS</t>
  </si>
  <si>
    <t>SABANILLA</t>
  </si>
  <si>
    <t>QUESADA</t>
  </si>
  <si>
    <t>SANTA ELENA</t>
  </si>
  <si>
    <t>COBANO</t>
  </si>
  <si>
    <t>ALAJUELITA</t>
  </si>
  <si>
    <t>GRANADILLA SUR</t>
  </si>
  <si>
    <t>SANTA LUCIA</t>
  </si>
  <si>
    <t>ESCAZU</t>
  </si>
  <si>
    <t>MATA REDONDA</t>
  </si>
  <si>
    <t>CURRIDABAT</t>
  </si>
  <si>
    <t>KILOMETRO</t>
  </si>
  <si>
    <t>POAS</t>
  </si>
  <si>
    <t>16.</t>
  </si>
  <si>
    <t>a.</t>
  </si>
  <si>
    <t>b.</t>
  </si>
  <si>
    <t>c.</t>
  </si>
  <si>
    <t>JOHEL QUESADA CAMACHO</t>
  </si>
  <si>
    <t>CUADRO 9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</si>
  <si>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</si>
  <si>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</si>
  <si>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</si>
  <si>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</si>
  <si>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</si>
  <si>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</si>
  <si>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</si>
  <si>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</si>
  <si>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</si>
  <si>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</si>
  <si>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</si>
  <si>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</si>
  <si>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</si>
  <si>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</si>
  <si>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</si>
  <si>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</si>
  <si>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</si>
  <si>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</si>
  <si>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</si>
  <si>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</si>
  <si>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</si>
  <si>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</si>
  <si>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</si>
  <si>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</si>
  <si>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</si>
  <si>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</si>
  <si>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</si>
  <si>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</si>
  <si>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</si>
  <si>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</si>
  <si>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</si>
  <si>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</si>
  <si>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</si>
  <si>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</si>
  <si>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</si>
  <si>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</si>
  <si>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</si>
  <si>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</si>
  <si>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</si>
  <si>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</si>
  <si>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</si>
  <si>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</si>
  <si>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</si>
  <si>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</si>
  <si>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</si>
  <si>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</si>
  <si>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</si>
  <si>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</si>
  <si>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</si>
  <si>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</si>
  <si>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</si>
  <si>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</si>
  <si>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</si>
  <si>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</si>
  <si>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</si>
  <si>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</si>
  <si>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</si>
  <si>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</si>
  <si>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</si>
  <si>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</si>
  <si>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</si>
  <si>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</si>
  <si>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</si>
  <si>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</si>
  <si>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</si>
  <si>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</si>
  <si>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</si>
  <si>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</si>
  <si>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</si>
  <si>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</si>
  <si>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</si>
  <si>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</si>
  <si>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</si>
  <si>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</si>
  <si>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</si>
  <si>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</si>
  <si>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</si>
  <si>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</si>
  <si>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</si>
  <si>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</si>
  <si>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</si>
  <si>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</si>
  <si>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</si>
  <si>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</si>
  <si>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</si>
  <si>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</si>
  <si>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</si>
  <si>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</si>
  <si>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</si>
  <si>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</si>
  <si>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</si>
  <si>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</si>
  <si>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</si>
  <si>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</si>
  <si>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</si>
  <si>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</si>
  <si>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</si>
  <si>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</si>
  <si>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</si>
  <si>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</si>
  <si>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</si>
  <si>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</si>
  <si>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</si>
  <si>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</si>
  <si>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</si>
  <si>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</si>
  <si>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</si>
  <si>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</si>
  <si>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</si>
  <si>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</si>
  <si>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</si>
  <si>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</si>
  <si>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</si>
  <si>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</si>
  <si>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</si>
  <si>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</si>
  <si>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</si>
  <si>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</si>
  <si>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</si>
  <si>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</si>
  <si>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</si>
  <si>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</si>
  <si>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</si>
  <si>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</si>
  <si>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</si>
  <si>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</si>
  <si>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</si>
  <si>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</si>
  <si>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</si>
  <si>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</si>
  <si>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</si>
  <si>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</si>
  <si>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</si>
  <si>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</si>
  <si>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</si>
  <si>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</si>
  <si>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</si>
  <si>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</si>
  <si>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</si>
  <si>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</si>
  <si>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</si>
  <si>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</si>
  <si>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</si>
  <si>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</si>
  <si>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</si>
  <si>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</si>
  <si>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</si>
  <si>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</si>
  <si>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</si>
  <si>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</si>
  <si>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</si>
  <si>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</si>
  <si>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</si>
  <si>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</si>
  <si>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</si>
  <si>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</si>
  <si>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</si>
  <si>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</si>
  <si>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</si>
  <si>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</si>
  <si>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</si>
  <si>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</si>
  <si>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</si>
  <si>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</si>
  <si>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</si>
  <si>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</si>
  <si>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</si>
  <si>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</si>
  <si>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</si>
  <si>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</si>
  <si>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</si>
  <si>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</si>
  <si>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</si>
  <si>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</si>
  <si>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</si>
  <si>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</si>
  <si>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</si>
  <si>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</si>
  <si>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</si>
  <si>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</si>
  <si>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</si>
  <si>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</si>
  <si>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</si>
  <si>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</si>
  <si>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</si>
  <si>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</si>
  <si>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</si>
  <si>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</si>
  <si>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</si>
  <si>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</si>
  <si>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</si>
  <si>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</si>
  <si>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</si>
  <si>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</si>
  <si>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</si>
  <si>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</si>
  <si>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</si>
  <si>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</si>
  <si>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</si>
  <si>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</si>
  <si>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</si>
  <si>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</si>
  <si>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</si>
  <si>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</si>
  <si>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</si>
  <si>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</si>
  <si>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</si>
  <si>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</si>
  <si>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</si>
  <si>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</si>
  <si>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</si>
  <si>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</si>
  <si>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</si>
  <si>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</si>
  <si>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</si>
  <si>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</si>
  <si>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</si>
  <si>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</si>
  <si>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</si>
  <si>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</si>
  <si>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</si>
  <si>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</si>
  <si>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</si>
  <si>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</si>
  <si>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</si>
  <si>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</si>
  <si>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</si>
  <si>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</si>
  <si>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</si>
  <si>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</si>
  <si>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</si>
  <si>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</si>
  <si>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</si>
  <si>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</si>
  <si>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</si>
  <si>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</si>
  <si>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</si>
  <si>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Rango de Edad</t>
  </si>
  <si>
    <t>Muje-
res</t>
  </si>
  <si>
    <t>Menores de 12 años</t>
  </si>
  <si>
    <t>De 12 años a menos de 15 años</t>
  </si>
  <si>
    <t>De 15 años a menos de 18 años</t>
  </si>
  <si>
    <t>OBSERVACIONES / COMENTARIOS:</t>
  </si>
  <si>
    <t>SEGÚN ACTIVIDAD REALIZADA</t>
  </si>
  <si>
    <t>LA ASUNCION</t>
  </si>
  <si>
    <t>ESTUDIANTES QUE SON MADRES (QUE YA DIERON A LUZ) Y ESTUDIANTES QUE SON PADRES</t>
  </si>
  <si>
    <t>CUADRO 10</t>
  </si>
  <si>
    <t>CUADRO 12</t>
  </si>
  <si>
    <t>CUADRO 15</t>
  </si>
  <si>
    <t>CUADRO 13</t>
  </si>
  <si>
    <t>CUADRO 14</t>
  </si>
  <si>
    <t>Edad cumplida</t>
  </si>
  <si>
    <t>Indique la cantidad de personas estudiantes que no concluyeron los estudios por:</t>
  </si>
  <si>
    <t>ESTUDIANTES EMBARAZADAS Y</t>
  </si>
  <si>
    <t>PERSONAS ESTUDIANTES QUE FUERON EXCLUIDAS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</si>
  <si>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</si>
  <si>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</si>
  <si>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</si>
  <si>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</si>
  <si>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</si>
  <si>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</si>
  <si>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</si>
  <si>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</si>
  <si>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</si>
  <si>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</si>
  <si>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</si>
  <si>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</si>
  <si>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</si>
  <si>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</si>
  <si>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</si>
  <si>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</si>
  <si>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</si>
  <si>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</si>
  <si>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</si>
  <si>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</si>
  <si>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</si>
  <si>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</si>
  <si>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</si>
  <si>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</si>
  <si>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</si>
  <si>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</si>
  <si>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</si>
  <si>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</si>
  <si>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</si>
  <si>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</si>
  <si>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</si>
  <si>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</si>
  <si>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</si>
  <si>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</si>
  <si>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</si>
  <si>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</si>
  <si>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</si>
  <si>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</si>
  <si>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</si>
  <si>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</si>
  <si>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</si>
  <si>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</si>
  <si>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</si>
  <si>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</si>
  <si>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</si>
  <si>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</si>
  <si>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</si>
  <si>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</si>
  <si>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</si>
  <si>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</si>
  <si>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</si>
  <si>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</si>
  <si>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</si>
  <si>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</si>
  <si>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</si>
  <si>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</si>
  <si>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</si>
  <si>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</si>
  <si>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</si>
  <si>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</si>
  <si>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</si>
  <si>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</si>
  <si>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</si>
  <si>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</si>
  <si>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</si>
  <si>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</si>
  <si>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</si>
  <si>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</si>
  <si>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</si>
  <si>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</si>
  <si>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</si>
  <si>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</si>
  <si>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</si>
  <si>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</si>
  <si>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</si>
  <si>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</si>
  <si>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</si>
  <si>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</si>
  <si>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</si>
  <si>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</si>
  <si>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</si>
  <si>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</si>
  <si>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</si>
  <si>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</si>
  <si>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</si>
  <si>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</si>
  <si>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</si>
  <si>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</si>
  <si>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</si>
  <si>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</si>
  <si>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</si>
  <si>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</si>
  <si>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</si>
  <si>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</si>
  <si>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</si>
  <si>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</si>
  <si>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</si>
  <si>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</si>
  <si>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</si>
  <si>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</si>
  <si>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</si>
  <si>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</si>
  <si>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</si>
  <si>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</si>
  <si>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</si>
  <si>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</si>
  <si>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</si>
  <si>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</si>
  <si>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</si>
  <si>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</si>
  <si>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</si>
  <si>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</si>
  <si>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</si>
  <si>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</si>
  <si>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</si>
  <si>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</si>
  <si>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</si>
  <si>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</si>
  <si>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</si>
  <si>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</si>
  <si>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</si>
  <si>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</si>
  <si>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</si>
  <si>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</si>
  <si>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</si>
  <si>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</si>
  <si>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</si>
  <si>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</si>
  <si>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</si>
  <si>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</si>
  <si>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</si>
  <si>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</si>
  <si>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</si>
  <si>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</si>
  <si>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</si>
  <si>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</si>
  <si>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</si>
  <si>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</si>
  <si>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</si>
  <si>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</si>
  <si>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</si>
  <si>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</si>
  <si>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</si>
  <si>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</si>
  <si>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</si>
  <si>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</si>
  <si>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</si>
  <si>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</si>
  <si>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</si>
  <si>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</si>
  <si>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</si>
  <si>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</si>
  <si>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</si>
  <si>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</si>
  <si>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</si>
  <si>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</si>
  <si>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</si>
  <si>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</si>
  <si>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</si>
  <si>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</si>
  <si>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</si>
  <si>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</si>
  <si>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</si>
  <si>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</si>
  <si>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</si>
  <si>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</si>
  <si>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</si>
  <si>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</si>
  <si>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</si>
  <si>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</si>
  <si>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</si>
  <si>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</si>
  <si>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</si>
  <si>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</si>
  <si>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</si>
  <si>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</si>
  <si>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</si>
  <si>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</si>
  <si>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</si>
  <si>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</si>
  <si>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</si>
  <si>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</si>
  <si>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</si>
  <si>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</si>
  <si>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</si>
  <si>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</si>
  <si>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</si>
  <si>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</si>
  <si>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</si>
  <si>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</si>
  <si>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</si>
  <si>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</si>
  <si>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</si>
  <si>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</si>
  <si>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</si>
  <si>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</si>
  <si>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</si>
  <si>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</si>
  <si>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</si>
  <si>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</si>
  <si>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</si>
  <si>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</si>
  <si>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</si>
  <si>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</si>
  <si>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</si>
  <si>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</si>
  <si>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</si>
  <si>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</si>
  <si>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</si>
  <si>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</si>
  <si>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</si>
  <si>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</si>
  <si>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</si>
  <si>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</si>
  <si>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</si>
  <si>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</si>
  <si>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</si>
  <si>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</si>
  <si>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</si>
  <si>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</si>
  <si>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</si>
  <si>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</si>
  <si>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</si>
  <si>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</si>
  <si>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</si>
  <si>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</si>
  <si>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</si>
  <si>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</si>
  <si>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</si>
  <si>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</si>
  <si>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</si>
  <si>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</si>
  <si>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18.</t>
  </si>
  <si>
    <t>¿Se están realizando acciones de prevención de la violencia desde el Programa Convivir?</t>
  </si>
  <si>
    <t>URUCA</t>
  </si>
  <si>
    <t>HATILLO</t>
  </si>
  <si>
    <t>SAN SEBASTIAN</t>
  </si>
  <si>
    <t>ASERRI</t>
  </si>
  <si>
    <t>MORA</t>
  </si>
  <si>
    <t>GOICOECHEA</t>
  </si>
  <si>
    <t>GUADALUPE</t>
  </si>
  <si>
    <t>VASQUEZ DE CORONADO</t>
  </si>
  <si>
    <t>MORAVIA</t>
  </si>
  <si>
    <t>MERCEDES</t>
  </si>
  <si>
    <t>GRANADILLA</t>
  </si>
  <si>
    <t>SAN RAMON</t>
  </si>
  <si>
    <t>NARANJO</t>
  </si>
  <si>
    <t>ZARCERO</t>
  </si>
  <si>
    <t>SAN NICOLAS</t>
  </si>
  <si>
    <t>OREAMUNO</t>
  </si>
  <si>
    <t>FLORES</t>
  </si>
  <si>
    <t>GUANACASTE</t>
  </si>
  <si>
    <t>CORREDORES</t>
  </si>
  <si>
    <t>BARRANCA</t>
  </si>
  <si>
    <t>POCOCI</t>
  </si>
  <si>
    <t>ULLOA</t>
  </si>
  <si>
    <t>TALAMANCA</t>
  </si>
  <si>
    <t>UPALA</t>
  </si>
  <si>
    <t>ABANGARES</t>
  </si>
  <si>
    <t>CONCEPCION</t>
  </si>
  <si>
    <t>MATINA</t>
  </si>
  <si>
    <t>OSA</t>
  </si>
  <si>
    <t>COTO BRUS</t>
  </si>
  <si>
    <t>ACOSTA</t>
  </si>
  <si>
    <t>RITA</t>
  </si>
  <si>
    <t>GUATUSO</t>
  </si>
  <si>
    <t>PATALILLO</t>
  </si>
  <si>
    <t>GUACIMO</t>
  </si>
  <si>
    <t>NANDAYURE</t>
  </si>
  <si>
    <t>PEJIBAYE</t>
  </si>
  <si>
    <t>VALLE LA ESTRELLA</t>
  </si>
  <si>
    <t>POCOSOL</t>
  </si>
  <si>
    <t>TURRUBARES</t>
  </si>
  <si>
    <t>ALVARADO</t>
  </si>
  <si>
    <t>CARRILLO</t>
  </si>
  <si>
    <t>LA SUIZA</t>
  </si>
  <si>
    <t>SABALITO</t>
  </si>
  <si>
    <t>PUERTO JIMENEZ</t>
  </si>
  <si>
    <t>BRATSI</t>
  </si>
  <si>
    <t>PITAL</t>
  </si>
  <si>
    <t>MONTERREY</t>
  </si>
  <si>
    <t>CHIRES</t>
  </si>
  <si>
    <t>SARDINAL</t>
  </si>
  <si>
    <t>GARABITO</t>
  </si>
  <si>
    <t>SAN RAFAEL ABAJO</t>
  </si>
  <si>
    <t>QUEPOS</t>
  </si>
  <si>
    <t>HEYNER PEREIRA CHAVES</t>
  </si>
  <si>
    <t>OROTINA</t>
  </si>
  <si>
    <t>SAN MATEO</t>
  </si>
  <si>
    <t>PARRITA</t>
  </si>
  <si>
    <t>PALMIRA</t>
  </si>
  <si>
    <t>PALMICHAL</t>
  </si>
  <si>
    <t>DOTA</t>
  </si>
  <si>
    <t>PAQUERA</t>
  </si>
  <si>
    <t>POZOS</t>
  </si>
  <si>
    <t>TRES RIOS</t>
  </si>
  <si>
    <t>TIRRASES</t>
  </si>
  <si>
    <t>JACO</t>
  </si>
  <si>
    <t>CANOAS</t>
  </si>
  <si>
    <t>MATRÍCULA FINAL SEGÚN ASIGNATURA</t>
  </si>
  <si>
    <t>ESTUDIANTES APROBADOS SEGÚN ASIGNATURA</t>
  </si>
  <si>
    <t>Prevención, Detección e Intervención Temprana "Dynamo"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</si>
  <si>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</si>
  <si>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</si>
  <si>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</si>
  <si>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</si>
  <si>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</si>
  <si>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</si>
  <si>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Programa Nacional de Convivencia (Convivir)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</si>
  <si>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</si>
  <si>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</si>
  <si>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</si>
  <si>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</si>
  <si>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</si>
  <si>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PUBLICA</t>
  </si>
  <si>
    <t>RIBERA</t>
  </si>
  <si>
    <t>LAS LOMAS</t>
  </si>
  <si>
    <t>GRETHEL AVILA VARGAS</t>
  </si>
  <si>
    <t>AGUACALIENTE (SAN FRANCISCO)</t>
  </si>
  <si>
    <t>FORTUNA</t>
  </si>
  <si>
    <t>CESAR PIMENTEL BATISTA</t>
  </si>
  <si>
    <t>SARCHI</t>
  </si>
  <si>
    <t>ESTUDIANTES QUE CONSUMEN SUSTANCIAS PSICOACTIVAS NO CONTROLADAS (O NO MEDICADAS)</t>
  </si>
  <si>
    <t>Sustancias Psicoactivas no controladas
(o no medicadas)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</si>
  <si>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</si>
  <si>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</si>
  <si>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</si>
  <si>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</si>
  <si>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</si>
  <si>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</si>
  <si>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</si>
  <si>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</si>
  <si>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</si>
  <si>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</si>
  <si>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</si>
  <si>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</si>
  <si>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</si>
  <si>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</si>
  <si>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</si>
  <si>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Programa DARE</t>
  </si>
  <si>
    <t>Pasándola Bien</t>
  </si>
  <si>
    <t>I Periodo</t>
  </si>
  <si>
    <t>EDUCACIÓN ABIERTA</t>
  </si>
  <si>
    <t>CUADRO 16</t>
  </si>
  <si>
    <t>II Periodo</t>
  </si>
  <si>
    <t>Sextorsión</t>
  </si>
  <si>
    <t>Madres</t>
  </si>
  <si>
    <t>Padres</t>
  </si>
  <si>
    <t>Cantidad de Hijos</t>
  </si>
  <si>
    <t>Fenciclidina</t>
  </si>
  <si>
    <t>Tecno Educa: Transformando aulas del presente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</si>
  <si>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</si>
  <si>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</si>
  <si>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</si>
  <si>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</si>
  <si>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</si>
  <si>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</si>
  <si>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</si>
  <si>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</si>
  <si>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</si>
  <si>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</si>
  <si>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</si>
  <si>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</si>
  <si>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</si>
  <si>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</si>
  <si>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</si>
  <si>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</si>
  <si>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</si>
  <si>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</si>
  <si>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</si>
  <si>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</si>
  <si>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</si>
  <si>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</si>
  <si>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</si>
  <si>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</si>
  <si>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</si>
  <si>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</si>
  <si>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</si>
  <si>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</si>
  <si>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</si>
  <si>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</si>
  <si>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</si>
  <si>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</si>
  <si>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</si>
  <si>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</si>
  <si>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</si>
  <si>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</si>
  <si>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</si>
  <si>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</si>
  <si>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</si>
  <si>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</si>
  <si>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</si>
  <si>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</si>
  <si>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</si>
  <si>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</si>
  <si>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</si>
  <si>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</si>
  <si>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</si>
  <si>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</si>
  <si>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</si>
  <si>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</si>
  <si>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</si>
  <si>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</si>
  <si>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</si>
  <si>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</si>
  <si>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</si>
  <si>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CIRCUITO</t>
  </si>
  <si>
    <t>PR/CA/DI</t>
  </si>
  <si>
    <t>UBICACION</t>
  </si>
  <si>
    <t>DEPENDENCIA</t>
  </si>
  <si>
    <t>TELEFONO1</t>
  </si>
  <si>
    <t>TELEFONO2</t>
  </si>
  <si>
    <t>TELEFONO3</t>
  </si>
  <si>
    <t>SUPERVISOR</t>
  </si>
  <si>
    <t>TELEFONO4</t>
  </si>
  <si>
    <t>-</t>
  </si>
  <si>
    <t>ERICK VILLALOBOS SALAZAR</t>
  </si>
  <si>
    <t>WILFREDO CALDERON VARGAS</t>
  </si>
  <si>
    <t>KATHERINE CHANTO CERDAS</t>
  </si>
  <si>
    <t>SUSAN RAQUEL VINDAS MADRIGAL</t>
  </si>
  <si>
    <t>LAYMAN RODRIGUEZ UMAÑA</t>
  </si>
  <si>
    <t>JENNY VALVERDE OVIEDO</t>
  </si>
  <si>
    <t>MANUEL CALDERON ESQUIVEL</t>
  </si>
  <si>
    <t>FRANCISCO JAVIER FALLAS SOTO</t>
  </si>
  <si>
    <t>ORLANDO CHACON ARTAVIA</t>
  </si>
  <si>
    <t>NANCY ZUÑIGA MONTERO</t>
  </si>
  <si>
    <t>KENNETH RODOLFO JIMENEZ GONZALEZ</t>
  </si>
  <si>
    <t>JESUS ALONSO JIMENEZ DIAZ</t>
  </si>
  <si>
    <t>ILEANA ARCE CAMPOS</t>
  </si>
  <si>
    <t>WILFREDO CASTRO CAMPOS</t>
  </si>
  <si>
    <t>ELIZABETH ELIZONDO RODRIGUEZ</t>
  </si>
  <si>
    <t>SAN ISIDRO DE EL GENERAL</t>
  </si>
  <si>
    <t>GERARDO ARIAS SANCHEZ</t>
  </si>
  <si>
    <t>JOHNNY SANCHEZ SOLANO</t>
  </si>
  <si>
    <t>MARVIN JIMENEZ BARBOZA</t>
  </si>
  <si>
    <t>LIZ KELLEM ACOSTA ARAYA</t>
  </si>
  <si>
    <t>YANIXIA MARIA CHAVES MURILLO</t>
  </si>
  <si>
    <t>GONZALO BARAHONA SOLANO</t>
  </si>
  <si>
    <t>ZIANE SOTO UREÑA</t>
  </si>
  <si>
    <t>KATTIA ARAYA ARAYA</t>
  </si>
  <si>
    <t>MARJORIE BARQUERO GONZALEZ</t>
  </si>
  <si>
    <t>WALTER CERDAS MONTANO</t>
  </si>
  <si>
    <t>GRETTEL MARIA MORALES ROJAS</t>
  </si>
  <si>
    <t>ARIEL EDUARDO MENDEZ MURILLO</t>
  </si>
  <si>
    <t>MARCO ANTONIO MARCOS ARCE</t>
  </si>
  <si>
    <t>ALEJANDRO ROJAS SABORIO</t>
  </si>
  <si>
    <t>HANNIA AVILA QUIROS</t>
  </si>
  <si>
    <t>OSCAR LUIS VILLALOBOS VARGAS</t>
  </si>
  <si>
    <t>YESSENIA RUIZ MATARRITA</t>
  </si>
  <si>
    <t>ROSSE BERLY GOMEZ CHEVES</t>
  </si>
  <si>
    <t>LEICELL ARCE CAMPOS</t>
  </si>
  <si>
    <t>RODJAN MIGUEL CARRILLO FONSECA</t>
  </si>
  <si>
    <t>DANILO BRENES NAVARRO</t>
  </si>
  <si>
    <t>XIOMARA TORRES JIMENEZ</t>
  </si>
  <si>
    <t>JUAN MARTIN ROJAS GOMEZ</t>
  </si>
  <si>
    <t>GUILLERMO WALESS CAMBEL</t>
  </si>
  <si>
    <t>LAURA ASTORGA AGUILAR</t>
  </si>
  <si>
    <t>JUAN CARLOS CRUZ SALAS</t>
  </si>
  <si>
    <t>FLOR MARIA RAMIREZ NUÑEZ</t>
  </si>
  <si>
    <t>DEYLIN ORTEGA GOMEZ</t>
  </si>
  <si>
    <t>ADEMAR UGALDE ESPINOZA</t>
  </si>
  <si>
    <t>GEOVANNY ROJAS MORALES</t>
  </si>
  <si>
    <t>EVELIN QUIROS ARCE</t>
  </si>
  <si>
    <t>MARIA DEL MILAGRO CAMPOS VIQUEZ</t>
  </si>
  <si>
    <t>ENRIQUE GIOVANNI FALLAS GAMBOA</t>
  </si>
  <si>
    <t>OTTO MAURICIO BARRANTES ELIZONDO</t>
  </si>
  <si>
    <t>ROBERTO MUÑOZ BEITA</t>
  </si>
  <si>
    <t>RIGOBERTO ROMAN GONZALEZ</t>
  </si>
  <si>
    <t>GREIVIN ARCE CAMPOS</t>
  </si>
  <si>
    <t>LUIS FRANCISCO QUESADA MENDEZ</t>
  </si>
  <si>
    <t>JUAN CARLOS PICADO DELGADO</t>
  </si>
  <si>
    <t>ELENA LORENA ARAYA QUIROS</t>
  </si>
  <si>
    <t>SINDY ARAYA RAMIREZ</t>
  </si>
  <si>
    <t>OLGER SANCHO CHACON</t>
  </si>
  <si>
    <t>EMILY MASIS MARIN</t>
  </si>
  <si>
    <t>JOSE EDUARDO GOMEZ MORA</t>
  </si>
  <si>
    <t>ROY CASTRO JIMENEZ</t>
  </si>
  <si>
    <t>HENRY MORA ESPINOZA</t>
  </si>
  <si>
    <t>MARIA DE LOS ANGELES SOLIS ALVARADO</t>
  </si>
  <si>
    <t>MARIA PATRICIA HERNANDEZ MOLINA</t>
  </si>
  <si>
    <t>EDGAR GARCIA OCON</t>
  </si>
  <si>
    <t>ALEXANDER JIMENEZ DIAZ</t>
  </si>
  <si>
    <t>JUAN DURAN CUBILLO</t>
  </si>
  <si>
    <t>GUSTAVO CHAVARRIA SERRANO</t>
  </si>
  <si>
    <t>IRENE CECILIA RAMIREZ SANCHEZ</t>
  </si>
  <si>
    <t>MARCO TULIO CASTILLO AGÜERO</t>
  </si>
  <si>
    <t>ROSEMARY SALAZAR MURILLO</t>
  </si>
  <si>
    <t>ALVARO QUESADA ALFARO</t>
  </si>
  <si>
    <t>ALFONSO ERNESTO FORBES SHAW</t>
  </si>
  <si>
    <t>GLORIANA ARNAEZ CARRILLO</t>
  </si>
  <si>
    <t>ZAIDA ALFARO ESQUIVEL</t>
  </si>
  <si>
    <t>RICARDO CHACON CHAVARRIA</t>
  </si>
  <si>
    <t>NELSON OLIVIER QUESADA FALLAS</t>
  </si>
  <si>
    <t>RITA UGALDE RIVERA</t>
  </si>
  <si>
    <t>CAROLINA DE LOS ANGELES LAYAN HERNANDEZ</t>
  </si>
  <si>
    <t>LUIS ALBERTO AGÜERO UMAÑA</t>
  </si>
  <si>
    <t>YOBNAN GAMBOA ZUÑIGA</t>
  </si>
  <si>
    <t>Movimientos de Matrícula</t>
  </si>
  <si>
    <t>(No incluir los estudiantes Excluidos por motivos de trabajo)</t>
  </si>
  <si>
    <t>1/  Incluir a las personas estudiantes que permanecen en el centro educativo al finalizar el curso lectivo, y que estudian y trabajan (ambas). Esta situación puede presentarse en cualquier momento del curso lectivo.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</si>
  <si>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</si>
  <si>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</si>
  <si>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</si>
  <si>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</si>
  <si>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</si>
  <si>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</si>
  <si>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</si>
  <si>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</si>
  <si>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</si>
  <si>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</si>
  <si>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</si>
  <si>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</si>
  <si>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</si>
  <si>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</si>
  <si>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</si>
  <si>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</si>
  <si>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</si>
  <si>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</si>
  <si>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</si>
  <si>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</si>
  <si>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</si>
  <si>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</si>
  <si>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lo hicieron (no concluyeron los estudios) por motivos de trabajo.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</si>
  <si>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</si>
  <si>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</si>
  <si>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</si>
  <si>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</si>
  <si>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</si>
  <si>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</si>
  <si>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</si>
  <si>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t>GEORGINA JARA LE MAIRE</t>
  </si>
  <si>
    <t>FREDDY CALDERON CERDAS</t>
  </si>
  <si>
    <t>NELSON SANCHEZ CASTRO</t>
  </si>
  <si>
    <t>FREDDY GERARDO GAMBOA VILLANEA</t>
  </si>
  <si>
    <t>SAN JOSE / PEREZ ZELEDON / SAN ISIDRO DE EL GENERAL</t>
  </si>
  <si>
    <t>YANSY ALPIZAR JIMENEZ</t>
  </si>
  <si>
    <t>FRANCISCO CORELLA ROJAS</t>
  </si>
  <si>
    <t>KATERINE RAMIREZ GONZALEZ</t>
  </si>
  <si>
    <t>YADIRA QUESADA MURILLO</t>
  </si>
  <si>
    <t>ROBERTO CESPEDES MORA</t>
  </si>
  <si>
    <t>JOHANNA MARIA AMPIE GUZMAN</t>
  </si>
  <si>
    <t>OLGA LIDIA BARRERA GALIANO</t>
  </si>
  <si>
    <t>PAOLA CRISTINA RAMIREZ BRICEÑO</t>
  </si>
  <si>
    <t>ALAJUELA / SAN CARLOS / AGUAS ZARCAS</t>
  </si>
  <si>
    <t>BOLIVAR VILLANUEVA VILLALOBOS</t>
  </si>
  <si>
    <t>KAREN CALDERON SOLANO</t>
  </si>
  <si>
    <t>KATTIA VILLALOBOS VALDEZ</t>
  </si>
  <si>
    <t>PUNTARENAS / QUEPOS / SAVEGRE</t>
  </si>
  <si>
    <t>PUNTARENAS / QUEPOS / QUEPOS</t>
  </si>
  <si>
    <t>IVETH ALVAREZ VILLALOBOS</t>
  </si>
  <si>
    <t>PRISCILA REYES ACOSTA</t>
  </si>
  <si>
    <t>DEIVIN JOSE RODRIGUEZ RAMIREZ</t>
  </si>
  <si>
    <t>CENSO ESCOLAR 2025 -- INFORME FINAL</t>
  </si>
  <si>
    <t>Renombre este archivo Excel como se indica seguidamente:</t>
  </si>
  <si>
    <r>
      <t>7</t>
    </r>
    <r>
      <rPr>
        <b/>
        <sz val="12"/>
        <color theme="1"/>
        <rFont val="Sylfaen"/>
        <family val="1"/>
      </rPr>
      <t>º</t>
    </r>
  </si>
  <si>
    <r>
      <t>8</t>
    </r>
    <r>
      <rPr>
        <b/>
        <sz val="12"/>
        <color theme="1"/>
        <rFont val="Sylfaen"/>
        <family val="1"/>
      </rPr>
      <t>º</t>
    </r>
  </si>
  <si>
    <r>
      <t>9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</si>
  <si>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</si>
  <si>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</si>
  <si>
    <r>
      <t>12</t>
    </r>
    <r>
      <rPr>
        <b/>
        <sz val="12"/>
        <color theme="1"/>
        <rFont val="Sylfaen"/>
        <family val="1"/>
      </rPr>
      <t>º</t>
    </r>
  </si>
  <si>
    <t>Ver detalles en la Guía para el llenado del Censo Escolar 2025-Informe Final.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</si>
  <si>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</si>
  <si>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</si>
  <si>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</si>
  <si>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</si>
  <si>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</si>
  <si>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</si>
  <si>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</si>
  <si>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</si>
  <si>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r>
      <t>Reprobados</t>
    </r>
    <r>
      <rPr>
        <i/>
        <sz val="11"/>
        <rFont val="Carlito"/>
        <family val="2"/>
      </rPr>
      <t xml:space="preserve"> (para centros privados y subvencionados)</t>
    </r>
  </si>
  <si>
    <t>Aprendo Pura Vida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</si>
  <si>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</si>
  <si>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</si>
  <si>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</si>
  <si>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</si>
  <si>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</si>
  <si>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</si>
  <si>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</si>
  <si>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</si>
  <si>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</si>
  <si>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</si>
  <si>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</si>
  <si>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r>
      <t>7</t>
    </r>
    <r>
      <rPr>
        <b/>
        <sz val="11"/>
        <color theme="1"/>
        <rFont val="Sylfaen"/>
        <family val="1"/>
      </rPr>
      <t>º</t>
    </r>
  </si>
  <si>
    <r>
      <t>8</t>
    </r>
    <r>
      <rPr>
        <b/>
        <sz val="11"/>
        <color theme="1"/>
        <rFont val="Sylfaen"/>
        <family val="1"/>
      </rPr>
      <t>º</t>
    </r>
  </si>
  <si>
    <r>
      <t>9</t>
    </r>
    <r>
      <rPr>
        <b/>
        <sz val="11"/>
        <color theme="1"/>
        <rFont val="Sylfaen"/>
        <family val="1"/>
      </rPr>
      <t>º</t>
    </r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</si>
  <si>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</si>
  <si>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</si>
  <si>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r>
      <t>12</t>
    </r>
    <r>
      <rPr>
        <b/>
        <sz val="11"/>
        <color theme="1"/>
        <rFont val="Sylfaen"/>
        <family val="1"/>
      </rPr>
      <t>º</t>
    </r>
  </si>
  <si>
    <t>CUADRO 11</t>
  </si>
  <si>
    <t>CUADRO 17</t>
  </si>
  <si>
    <t>CUADRO 18</t>
  </si>
  <si>
    <t>DATOS SOBRE PREVENCIÓN DE LA VIOLENCIA, ARMAS Y SUSPENSIONES</t>
  </si>
  <si>
    <t>DATOS SOBRE PROTOCOLOS</t>
  </si>
  <si>
    <t>I y II Ciclos de la EGBA</t>
  </si>
  <si>
    <t>III Ciclo de la EGBA</t>
  </si>
  <si>
    <t>Reprobados</t>
  </si>
  <si>
    <t>Técnica Diurna</t>
  </si>
  <si>
    <t>00114</t>
  </si>
  <si>
    <t>COLEGIO AGROPECUARIO DE SAN CARLOS</t>
  </si>
  <si>
    <t>JUAN CARLOS CORRALES ARCE</t>
  </si>
  <si>
    <t>00818</t>
  </si>
  <si>
    <t>C.T.P. AGUSTINIANO CIUDAD DE LOS NIÑOS</t>
  </si>
  <si>
    <t>JESUS MARIA RAMOS LEZA</t>
  </si>
  <si>
    <t>01056</t>
  </si>
  <si>
    <t>C.T.P. C.I.T.</t>
  </si>
  <si>
    <t>HEREDIA / BELEN / LA ASUNCION</t>
  </si>
  <si>
    <t>WALTER ANDRES ROLDAN QUIROS</t>
  </si>
  <si>
    <t>01148</t>
  </si>
  <si>
    <t>C.T.P. PROYECTO EDUCATIVO SURI</t>
  </si>
  <si>
    <t>BETANIA SEAS MOLINA</t>
  </si>
  <si>
    <t>4154</t>
  </si>
  <si>
    <t>00007</t>
  </si>
  <si>
    <t>C.T.P. DON BOSCO</t>
  </si>
  <si>
    <t>CONCEPCION ARRIBA</t>
  </si>
  <si>
    <t>MARLEN RODRIGUEZ VILLEGAS</t>
  </si>
  <si>
    <t>4155</t>
  </si>
  <si>
    <t>00053</t>
  </si>
  <si>
    <t>C.T.P. CALLE BLANCOS</t>
  </si>
  <si>
    <t>CALLE BLANCOS</t>
  </si>
  <si>
    <t>MONTELIMAR</t>
  </si>
  <si>
    <t>MARIA PIEDRA VALVERDE</t>
  </si>
  <si>
    <t>4156</t>
  </si>
  <si>
    <t>00022</t>
  </si>
  <si>
    <t>C.T.P. EDUCACION COMERCIAL Y DE SERVICIOS</t>
  </si>
  <si>
    <t>ANA LINA BARRANTES RODRIGUEZ</t>
  </si>
  <si>
    <t>4157</t>
  </si>
  <si>
    <t>00030</t>
  </si>
  <si>
    <t>C.T.P. SAN SEBASTIAN</t>
  </si>
  <si>
    <t>JAVIER ARCE VARGAS</t>
  </si>
  <si>
    <t>4158</t>
  </si>
  <si>
    <t>00269</t>
  </si>
  <si>
    <t>C.T.P. DOS CERCAS</t>
  </si>
  <si>
    <t>DAMAS</t>
  </si>
  <si>
    <t>HAROLD MONGE GARITA</t>
  </si>
  <si>
    <t>4159</t>
  </si>
  <si>
    <t>00039</t>
  </si>
  <si>
    <t>C.T.P. MONSEÑOR SANABRIA</t>
  </si>
  <si>
    <t>JUAN FELIPE CHACON CASTILLO</t>
  </si>
  <si>
    <t>4160</t>
  </si>
  <si>
    <t>00042</t>
  </si>
  <si>
    <t>C.T.P. JOSE FIGUERES FERRER</t>
  </si>
  <si>
    <t>SAN CRISTOBAL</t>
  </si>
  <si>
    <t>RAFAEL ANGEL CORDERO CASTILLO</t>
  </si>
  <si>
    <t>4161</t>
  </si>
  <si>
    <t>00132</t>
  </si>
  <si>
    <t>C.T.P. SAN JUAN SUR</t>
  </si>
  <si>
    <t>SAN JUAN SUR</t>
  </si>
  <si>
    <t>ALBERTO QUIROS ABARCA</t>
  </si>
  <si>
    <t>4162</t>
  </si>
  <si>
    <t>00060</t>
  </si>
  <si>
    <t>C.T.P. DE ACOSTA</t>
  </si>
  <si>
    <t>SAN IGNACIO</t>
  </si>
  <si>
    <t>ANDY GARCIA LOPEZ</t>
  </si>
  <si>
    <t>4163</t>
  </si>
  <si>
    <t>00045</t>
  </si>
  <si>
    <t>C.T.P. DE PURISCAL</t>
  </si>
  <si>
    <t>BARRIO CORAZON DE MARIA</t>
  </si>
  <si>
    <t>JORGE ANDRES CORDERO AMADOR</t>
  </si>
  <si>
    <t>4164</t>
  </si>
  <si>
    <t>00076</t>
  </si>
  <si>
    <t>C.T.P. DE TURRUBARES</t>
  </si>
  <si>
    <t>JENNY BURGOS VALVERDE</t>
  </si>
  <si>
    <t>4165</t>
  </si>
  <si>
    <t>00046</t>
  </si>
  <si>
    <t>C.T.P. LA GLORIA</t>
  </si>
  <si>
    <t>HERNAN ARMANDO CASTRO MASIS</t>
  </si>
  <si>
    <t>4166</t>
  </si>
  <si>
    <t>00082</t>
  </si>
  <si>
    <t>C.T.P. SAN ISIDRO</t>
  </si>
  <si>
    <t>VILLA LIGIA</t>
  </si>
  <si>
    <t>HENRY NAVARRO ZUÑIGA</t>
  </si>
  <si>
    <t>4167</t>
  </si>
  <si>
    <t>00083</t>
  </si>
  <si>
    <t>C.T.P. PLATANARES</t>
  </si>
  <si>
    <t>PLATANARES</t>
  </si>
  <si>
    <t>JESSICA GUERRERO MOSQUERA</t>
  </si>
  <si>
    <t>4168</t>
  </si>
  <si>
    <t>00084</t>
  </si>
  <si>
    <t>C.T.P. DE PEJIBAYE</t>
  </si>
  <si>
    <t>PEJIBAYE CENTRO</t>
  </si>
  <si>
    <t>ELKE MATA RIVERA</t>
  </si>
  <si>
    <t>4169</t>
  </si>
  <si>
    <t>00081</t>
  </si>
  <si>
    <t>C.T.P. GENERAL VIEJO</t>
  </si>
  <si>
    <t>SAN JOSE / PEREZ ZELEDON / EL GENERAL</t>
  </si>
  <si>
    <t>EL GENERAL</t>
  </si>
  <si>
    <t>GENERAL VIEJO</t>
  </si>
  <si>
    <t>ADRIAN JIMENEZ CHAVEZ</t>
  </si>
  <si>
    <t>4170</t>
  </si>
  <si>
    <t>00193</t>
  </si>
  <si>
    <t>C.T.P. BUENOS AIRES</t>
  </si>
  <si>
    <t>MARIA RAQUEL MENA PINTO</t>
  </si>
  <si>
    <t>4171</t>
  </si>
  <si>
    <t>00091</t>
  </si>
  <si>
    <t>C.T.P. JESUS OCAÑA ROJAS</t>
  </si>
  <si>
    <t>SERGIO CORELLA HIDALGO</t>
  </si>
  <si>
    <t>4172</t>
  </si>
  <si>
    <t>00110</t>
  </si>
  <si>
    <t>C.T.P. RICARDO CASTRO BEER</t>
  </si>
  <si>
    <t>CRISTIAN G. MIRANDA ALPIZAR</t>
  </si>
  <si>
    <t>4173</t>
  </si>
  <si>
    <t>00105</t>
  </si>
  <si>
    <t>C.T.P. SAN MATEO</t>
  </si>
  <si>
    <t>KENETH BONILLA CESPEDES</t>
  </si>
  <si>
    <t>4174</t>
  </si>
  <si>
    <t>00102</t>
  </si>
  <si>
    <t>C.T.P. PIEDADES SUR</t>
  </si>
  <si>
    <t>PIEDADES SUR</t>
  </si>
  <si>
    <t>FRANCISCO PIEDRA UREÑA</t>
  </si>
  <si>
    <t>4175</t>
  </si>
  <si>
    <t>00121</t>
  </si>
  <si>
    <t>C.T.P. FRANCISCO JOSE ORLICH BOLMARCICH</t>
  </si>
  <si>
    <t>SARCHI NORTE</t>
  </si>
  <si>
    <t>CALLE COLEGIO</t>
  </si>
  <si>
    <t>MARCO VINICIO NARANJO SOTO</t>
  </si>
  <si>
    <t>4176</t>
  </si>
  <si>
    <t>00115</t>
  </si>
  <si>
    <t>C.T.P. NATANIEL ARIAS MURILLO</t>
  </si>
  <si>
    <t>EDWARD SALAZAR CHACON</t>
  </si>
  <si>
    <t>4177</t>
  </si>
  <si>
    <t>00123</t>
  </si>
  <si>
    <t>C.T.P. LOS CHILES</t>
  </si>
  <si>
    <t>KATTIA ZOLANDY MADRIGAL GOMEZ</t>
  </si>
  <si>
    <t>4178</t>
  </si>
  <si>
    <t>00116</t>
  </si>
  <si>
    <t>C.T.P. DE VENECIA</t>
  </si>
  <si>
    <t>ANA DAISY ESQUIVEL VARGAS</t>
  </si>
  <si>
    <t>4179</t>
  </si>
  <si>
    <t>00118</t>
  </si>
  <si>
    <t>C.T.P. LA FORTUNA</t>
  </si>
  <si>
    <t>LA FORTUNA</t>
  </si>
  <si>
    <t>JULIO MADRIGAL CASTELLANOS</t>
  </si>
  <si>
    <t>4180</t>
  </si>
  <si>
    <t>00117</t>
  </si>
  <si>
    <t>C.T.P. DE PITAL</t>
  </si>
  <si>
    <t>JUAN CARLOS BRENES ESQUIVEL</t>
  </si>
  <si>
    <t>4181</t>
  </si>
  <si>
    <t>00124</t>
  </si>
  <si>
    <t>C.T.P. DE GUATUSO</t>
  </si>
  <si>
    <t>JORGE ENRIQUE VEGA VALLEJO</t>
  </si>
  <si>
    <t>VIRGILIO VILLEGAS GONZALEZ</t>
  </si>
  <si>
    <t>4182</t>
  </si>
  <si>
    <t>00119</t>
  </si>
  <si>
    <t>C.T.P. SANTA ROSA</t>
  </si>
  <si>
    <t>KATTIA CARBALLO GARCIA</t>
  </si>
  <si>
    <t>4183</t>
  </si>
  <si>
    <t>00112</t>
  </si>
  <si>
    <t>C.T.P. SAN CARLOS</t>
  </si>
  <si>
    <t>VERNA DEL CARMEN CESPEDES ROJAS</t>
  </si>
  <si>
    <t>4184</t>
  </si>
  <si>
    <t>00130</t>
  </si>
  <si>
    <t>C.T.P. COVAO DIURNO</t>
  </si>
  <si>
    <t>JOSE ALBERTO ORTEGA VASQUEZ</t>
  </si>
  <si>
    <t>25370505 Ext.1003</t>
  </si>
  <si>
    <t>4185</t>
  </si>
  <si>
    <t>00138</t>
  </si>
  <si>
    <t>C.T.P. DE PACAYAS</t>
  </si>
  <si>
    <t>PACAYAS</t>
  </si>
  <si>
    <t>JORGE MARIO GONZALEZ MATAMOROS</t>
  </si>
  <si>
    <t>4186</t>
  </si>
  <si>
    <t>00077</t>
  </si>
  <si>
    <t>C.T.P. JOSE DANIEL FLORES</t>
  </si>
  <si>
    <t>SANTA MARIA</t>
  </si>
  <si>
    <t>MAURICIO ROJAS SALAZAR</t>
  </si>
  <si>
    <t>4188</t>
  </si>
  <si>
    <t>00085</t>
  </si>
  <si>
    <t>C.T.P. SAN PABLO</t>
  </si>
  <si>
    <t>KATTIA VALVERDE PORRAS</t>
  </si>
  <si>
    <t>4189</t>
  </si>
  <si>
    <t>00137</t>
  </si>
  <si>
    <t>C.T.P. LA SUIZA</t>
  </si>
  <si>
    <t>RICHARD ZUÑIGA MESEN</t>
  </si>
  <si>
    <t>4190</t>
  </si>
  <si>
    <t>00526</t>
  </si>
  <si>
    <t>C.T.P. DE FLORES</t>
  </si>
  <si>
    <t>BARRIO LA SOLEDAD</t>
  </si>
  <si>
    <t>EDGARDO MORALES ROMERO</t>
  </si>
  <si>
    <t>4191</t>
  </si>
  <si>
    <t>00144</t>
  </si>
  <si>
    <t>C.T.P. DE HEREDIA</t>
  </si>
  <si>
    <t>FATIMA</t>
  </si>
  <si>
    <t>GILBERT GONZALEZ GUERRERO</t>
  </si>
  <si>
    <t>4192</t>
  </si>
  <si>
    <t>00148</t>
  </si>
  <si>
    <t>C.T.P. DE ULLOA</t>
  </si>
  <si>
    <t>MARICELA GONZALEZ ALFARO</t>
  </si>
  <si>
    <t>4193</t>
  </si>
  <si>
    <t>00159</t>
  </si>
  <si>
    <t>C.T.P. PUERTO VIEJO</t>
  </si>
  <si>
    <t>MARIA JOSE SIRIAS MATARRITA</t>
  </si>
  <si>
    <t>4194</t>
  </si>
  <si>
    <t>00162</t>
  </si>
  <si>
    <t>C.T.P. LIBERIA</t>
  </si>
  <si>
    <t>BARRIO EL CAPULIN</t>
  </si>
  <si>
    <t>EDGAR VASQUEZ ESPINOZA</t>
  </si>
  <si>
    <t>4195</t>
  </si>
  <si>
    <t>00175</t>
  </si>
  <si>
    <t>C.T.P. FORTUNA DE BAGACES</t>
  </si>
  <si>
    <t>RONALD MORAGA GOMEZ</t>
  </si>
  <si>
    <t>4196</t>
  </si>
  <si>
    <t>00181</t>
  </si>
  <si>
    <t>C.T.P. NANDAYURE</t>
  </si>
  <si>
    <t>CARMONA</t>
  </si>
  <si>
    <t>JAVIER FRANCISCO JUAREZ ZUNIGA</t>
  </si>
  <si>
    <t>4197</t>
  </si>
  <si>
    <t>00183</t>
  </si>
  <si>
    <t>C.T.P. HOJANCHA</t>
  </si>
  <si>
    <t>HOJANCHA</t>
  </si>
  <si>
    <t>LA LIBERTAD</t>
  </si>
  <si>
    <t>BRAULIO ALBERTO MIRANDA MENDEZ</t>
  </si>
  <si>
    <t>MARIA DE LOS ANGELES AOSTA GOMEZ</t>
  </si>
  <si>
    <t>4198</t>
  </si>
  <si>
    <t>00165</t>
  </si>
  <si>
    <t>C.T.P. DE NICOYA</t>
  </si>
  <si>
    <t>EL INVU</t>
  </si>
  <si>
    <t>WILBER UGARTE MEDINA</t>
  </si>
  <si>
    <t>4199</t>
  </si>
  <si>
    <t>00167</t>
  </si>
  <si>
    <t>C.T.P. LA MANSION</t>
  </si>
  <si>
    <t>MANSION</t>
  </si>
  <si>
    <t>LA MANSION</t>
  </si>
  <si>
    <t>MANUEL BALTODANO ENRIQUEZ</t>
  </si>
  <si>
    <t>SUSAN PATRICIA OBANDO PEREZ</t>
  </si>
  <si>
    <t>4200</t>
  </si>
  <si>
    <t>00168</t>
  </si>
  <si>
    <t>C.T.P. DE CORRALILLO</t>
  </si>
  <si>
    <t>MARIA BENITA GOMEZ MORENO</t>
  </si>
  <si>
    <t>YORLENY PADILLA MATARRITA</t>
  </si>
  <si>
    <t>4201</t>
  </si>
  <si>
    <t>00176</t>
  </si>
  <si>
    <t>C.T.P. CARRILLO</t>
  </si>
  <si>
    <t>FILADELFIA</t>
  </si>
  <si>
    <t>LOS JOCOTES</t>
  </si>
  <si>
    <t>REBECA ARNESTO TOLEDO</t>
  </si>
  <si>
    <t>4202</t>
  </si>
  <si>
    <t>00171</t>
  </si>
  <si>
    <t>C.T.P. 27 DE ABRIL</t>
  </si>
  <si>
    <t>VEINTISIETE DE ABRIL</t>
  </si>
  <si>
    <t>LOS JOBOS</t>
  </si>
  <si>
    <t>XIOMARA ROJAS RUIZ</t>
  </si>
  <si>
    <t>GUSTAVO MUÑOZ CASARES</t>
  </si>
  <si>
    <t>4203</t>
  </si>
  <si>
    <t>00170</t>
  </si>
  <si>
    <t>C.T.P. DE SANTA CRUZ</t>
  </si>
  <si>
    <t>BARRIO EL GUAYABAL</t>
  </si>
  <si>
    <t>DIDIER BRICEÑO GOMEZ</t>
  </si>
  <si>
    <t>LUZ MARY MARIN BRICEÑO</t>
  </si>
  <si>
    <t>4204</t>
  </si>
  <si>
    <t>00173</t>
  </si>
  <si>
    <t>C.T.P. SANTA BARBARA</t>
  </si>
  <si>
    <t>DIRIA</t>
  </si>
  <si>
    <t>LUZMARY MARIN BRICEÑO</t>
  </si>
  <si>
    <t>4205</t>
  </si>
  <si>
    <t>00172</t>
  </si>
  <si>
    <t>C.T.P. DE CARTAGENA</t>
  </si>
  <si>
    <t>VICTORIA EUGENIA ZUÑIGA ZUÑIGA</t>
  </si>
  <si>
    <t>4206</t>
  </si>
  <si>
    <t>00177</t>
  </si>
  <si>
    <t>C.T.P. SARDINAL</t>
  </si>
  <si>
    <t>VERONICA GUTIERREZ ATENCIO</t>
  </si>
  <si>
    <t>4207</t>
  </si>
  <si>
    <t>00592</t>
  </si>
  <si>
    <t>C.T.P. DE ABANGARES</t>
  </si>
  <si>
    <t>LAS JUNTAS</t>
  </si>
  <si>
    <t>SANDY ALONSO JIMENEZ CASCANTE</t>
  </si>
  <si>
    <t>GRICELDA VARGAS SEGURA</t>
  </si>
  <si>
    <t>4208</t>
  </si>
  <si>
    <t>00188</t>
  </si>
  <si>
    <t>C.T.P. DE JICARAL</t>
  </si>
  <si>
    <t>JICARAL</t>
  </si>
  <si>
    <t>MIGUEL ANGEL CHAVARRIA RODRIGUEZ</t>
  </si>
  <si>
    <t>JUAN ANTONIO QUIROS CAMPOS</t>
  </si>
  <si>
    <t>4209</t>
  </si>
  <si>
    <t>00187</t>
  </si>
  <si>
    <t>C.T.P. DE PUNTARENAS</t>
  </si>
  <si>
    <t>BARRANCA PROGRESO</t>
  </si>
  <si>
    <t>MARIA MARGARITA ORTEGA GARCIA</t>
  </si>
  <si>
    <t>4210</t>
  </si>
  <si>
    <t>00189</t>
  </si>
  <si>
    <t>C.T.P. DE PAQUERA</t>
  </si>
  <si>
    <t>GISELLE AMADOR CASANOVA</t>
  </si>
  <si>
    <t>4211</t>
  </si>
  <si>
    <t>00191</t>
  </si>
  <si>
    <t>C.T.P. DE COBANO</t>
  </si>
  <si>
    <t>JACQUELINE AVILA ROJAS</t>
  </si>
  <si>
    <t>4212</t>
  </si>
  <si>
    <t>00190</t>
  </si>
  <si>
    <t>C.T.P. DE SANTA ELENA</t>
  </si>
  <si>
    <t>LUIS RIVERA OVARES</t>
  </si>
  <si>
    <t>4213</t>
  </si>
  <si>
    <t>00196</t>
  </si>
  <si>
    <t>C.T.P. DE OSA</t>
  </si>
  <si>
    <t>PALMAR</t>
  </si>
  <si>
    <t>PALMAR NORTE</t>
  </si>
  <si>
    <t>HENRY RODRIGUEZ MOJICA</t>
  </si>
  <si>
    <t>OLMAN ALBAN SALAZAR UREÑA</t>
  </si>
  <si>
    <t>4214</t>
  </si>
  <si>
    <t>00199</t>
  </si>
  <si>
    <t>C.T.P. CARLOS MANUEL VICENTE CASTRO</t>
  </si>
  <si>
    <t>INVU LA ROTONDA</t>
  </si>
  <si>
    <t>BRENDA GONZALEZ GONZALEZ</t>
  </si>
  <si>
    <t>ROSALBA JIMENEZ CISNEROS</t>
  </si>
  <si>
    <t>4215</t>
  </si>
  <si>
    <t>00202</t>
  </si>
  <si>
    <t>C.T.P. UMBERTO MELLONI CAMPANINI</t>
  </si>
  <si>
    <t>JONATHAN FONSECA SALAZAR</t>
  </si>
  <si>
    <t>4216</t>
  </si>
  <si>
    <t>00203</t>
  </si>
  <si>
    <t>C.T.P. DE SABALITO</t>
  </si>
  <si>
    <t>YORLENI BORBON CAMPOS</t>
  </si>
  <si>
    <t>4217</t>
  </si>
  <si>
    <t>00201</t>
  </si>
  <si>
    <t>C.T.P. GUAYCARA</t>
  </si>
  <si>
    <t>GUAYCARA</t>
  </si>
  <si>
    <t>RIO CLARO</t>
  </si>
  <si>
    <t>LEIDY ARACELLY GUERRA PATIÑO</t>
  </si>
  <si>
    <t>ANA YANCY ALVARADO ENRIQUEZ</t>
  </si>
  <si>
    <t>4218</t>
  </si>
  <si>
    <t>00206</t>
  </si>
  <si>
    <t>C.T.P. DE CORREDORES</t>
  </si>
  <si>
    <t>LA CUESTA</t>
  </si>
  <si>
    <t>HERMILEY ALVARADO LOPEZ</t>
  </si>
  <si>
    <t>4220</t>
  </si>
  <si>
    <t>00200</t>
  </si>
  <si>
    <t>C.T.P. DE PUERTO JIMENEZ</t>
  </si>
  <si>
    <t>JESSICA MARITZA DIAZ GOMEZ</t>
  </si>
  <si>
    <t>4221</t>
  </si>
  <si>
    <t>00208</t>
  </si>
  <si>
    <t>C.T.P. DE LIMON</t>
  </si>
  <si>
    <t>CORALES 2</t>
  </si>
  <si>
    <t>CARLOS HERNANDEZ ARCE</t>
  </si>
  <si>
    <t>4222</t>
  </si>
  <si>
    <t>00215</t>
  </si>
  <si>
    <t>C.T.P. DE BATAAN</t>
  </si>
  <si>
    <t>BATAN</t>
  </si>
  <si>
    <t>SUSANA ZUÑIGA RODRIGUEZ</t>
  </si>
  <si>
    <t>4223</t>
  </si>
  <si>
    <t>00214</t>
  </si>
  <si>
    <t>C.T.P. DE TALAMANCA</t>
  </si>
  <si>
    <t>BRIBRI</t>
  </si>
  <si>
    <t>WILBERTH VARGAS COTO</t>
  </si>
  <si>
    <t>4224</t>
  </si>
  <si>
    <t>00209</t>
  </si>
  <si>
    <t>C.T.P. VALLE DE LA ESTRELLA</t>
  </si>
  <si>
    <t>BARRIO LA CABAÑA</t>
  </si>
  <si>
    <t>HAEZEL LINARES KELLY</t>
  </si>
  <si>
    <t>LUIS PASTOR URBINA</t>
  </si>
  <si>
    <t>4226</t>
  </si>
  <si>
    <t>00213</t>
  </si>
  <si>
    <t>C.T.P. PADRE ROBERTO EVANS SAUNDERS</t>
  </si>
  <si>
    <t>DEIRY ISABEL LIZANO MORA</t>
  </si>
  <si>
    <t>4227</t>
  </si>
  <si>
    <t>00212</t>
  </si>
  <si>
    <t>C.T.P. DE POCOCI</t>
  </si>
  <si>
    <t>CENTRO</t>
  </si>
  <si>
    <t>WILLIAM VEGA DUARTE</t>
  </si>
  <si>
    <t>4228</t>
  </si>
  <si>
    <t>00216</t>
  </si>
  <si>
    <t>C.T.P. GUACIMO</t>
  </si>
  <si>
    <t>CARLOS RETANA LOPEZ</t>
  </si>
  <si>
    <t>4229</t>
  </si>
  <si>
    <t>00238</t>
  </si>
  <si>
    <t>C.T.P. DE JACO</t>
  </si>
  <si>
    <t>FERNANDO PUSEY HALL</t>
  </si>
  <si>
    <t>4230</t>
  </si>
  <si>
    <t>00204</t>
  </si>
  <si>
    <t>C.T.P. DE PARRITA</t>
  </si>
  <si>
    <t>LA JULIETA</t>
  </si>
  <si>
    <t>YORLENI CHAVARRIA RODRIGUEZ</t>
  </si>
  <si>
    <t>GENIER JESUS JIMENEZ CHAVARRIA</t>
  </si>
  <si>
    <t>4231</t>
  </si>
  <si>
    <t>00198</t>
  </si>
  <si>
    <t>C.T.P. DE MATAPALO</t>
  </si>
  <si>
    <t>MATAPALO</t>
  </si>
  <si>
    <t>FERNANDO ENRIQUEZ ESPINOZA</t>
  </si>
  <si>
    <t>4232</t>
  </si>
  <si>
    <t>00122</t>
  </si>
  <si>
    <t>C.T.P. UPALA</t>
  </si>
  <si>
    <t>GRICELDA ELIZONDO AGUILAR</t>
  </si>
  <si>
    <t>5082</t>
  </si>
  <si>
    <t>00134</t>
  </si>
  <si>
    <t>C.T.P. MARIO QUIROS SASSO</t>
  </si>
  <si>
    <t>FERNANDO TORRES QUIROS</t>
  </si>
  <si>
    <t>5680</t>
  </si>
  <si>
    <t>00678</t>
  </si>
  <si>
    <t>C.T.P. DE SANTA ANA</t>
  </si>
  <si>
    <t>LINDORA</t>
  </si>
  <si>
    <t>WENDY SOLANO AGUILAR</t>
  </si>
  <si>
    <t>5748</t>
  </si>
  <si>
    <t>00197</t>
  </si>
  <si>
    <t>C.T.P. DE QUEPOS</t>
  </si>
  <si>
    <t>JUNTA NARANJO</t>
  </si>
  <si>
    <t>JHOVANNY LOAIZA PORRAS</t>
  </si>
  <si>
    <t>5818</t>
  </si>
  <si>
    <t>00730</t>
  </si>
  <si>
    <t>C.T.P. DE ESCAZU</t>
  </si>
  <si>
    <t>XINIA BERMUDEZ ESTRADA</t>
  </si>
  <si>
    <t>6016</t>
  </si>
  <si>
    <t>00791</t>
  </si>
  <si>
    <t>C.T.P. ULADISLAO GAMEZ SOLANO</t>
  </si>
  <si>
    <t>QUINCE DE AGOSTO</t>
  </si>
  <si>
    <t>PABLO MASIS BONICHE</t>
  </si>
  <si>
    <t>6032</t>
  </si>
  <si>
    <t>00755</t>
  </si>
  <si>
    <t>C.T.P. FERNANDO VOLIO JIMENEZ</t>
  </si>
  <si>
    <t>QUEBRADILLA</t>
  </si>
  <si>
    <t>ABEL ELIZONDO GUZMAN</t>
  </si>
  <si>
    <t>6033</t>
  </si>
  <si>
    <t>00784</t>
  </si>
  <si>
    <t>C.T.P. INVU LAS CAÑAS</t>
  </si>
  <si>
    <t>EL ERIZO INVU CAÑAS</t>
  </si>
  <si>
    <t>ALLAN BARBOZA JIMENEZ</t>
  </si>
  <si>
    <t>6034</t>
  </si>
  <si>
    <t>00771</t>
  </si>
  <si>
    <t>C.T.P. TRONADORA</t>
  </si>
  <si>
    <t>TRONADORA</t>
  </si>
  <si>
    <t>MANUEL DURAN PIMENTEL</t>
  </si>
  <si>
    <t>6104</t>
  </si>
  <si>
    <t>00817</t>
  </si>
  <si>
    <t>C.T.P. JOSE ALBERTAZZI</t>
  </si>
  <si>
    <t>LOS GUIDO</t>
  </si>
  <si>
    <t>SECTOR 6</t>
  </si>
  <si>
    <t>ANA LUCIA BENAVIDES FERNANDEZ</t>
  </si>
  <si>
    <t>6105</t>
  </si>
  <si>
    <t>00801</t>
  </si>
  <si>
    <t>C.T.P. CARRIZAL</t>
  </si>
  <si>
    <t>CARRIZAL</t>
  </si>
  <si>
    <t>QUIZARRASES</t>
  </si>
  <si>
    <t>INGRID SUSANA JIMENEZ LOPEZ</t>
  </si>
  <si>
    <t>6130</t>
  </si>
  <si>
    <t>00807</t>
  </si>
  <si>
    <t>C.T.P. GRANADILLA</t>
  </si>
  <si>
    <t>PAULA PEREZ MALAVASI</t>
  </si>
  <si>
    <t>6358</t>
  </si>
  <si>
    <t>00867</t>
  </si>
  <si>
    <t>C.T.P. VASQUEZ DE CORONADO</t>
  </si>
  <si>
    <t>ROMILIOS</t>
  </si>
  <si>
    <t>SUE ADRIAN CHINCHILLA CALDERON</t>
  </si>
  <si>
    <t>6502</t>
  </si>
  <si>
    <t>00919</t>
  </si>
  <si>
    <t>C.T.P. SANTO CRISTO DE ESQUIPULAS</t>
  </si>
  <si>
    <t>ESQUIPULAS</t>
  </si>
  <si>
    <t>LA ERMITA</t>
  </si>
  <si>
    <t>MARCO ALFREDO AVILA DURAN</t>
  </si>
  <si>
    <t>6503</t>
  </si>
  <si>
    <t>00923</t>
  </si>
  <si>
    <t>C.T.P. DE DULCE NOMBRE</t>
  </si>
  <si>
    <t>CARTAGO / CARTAGO / DULCE NOMBRE</t>
  </si>
  <si>
    <t>SYLVIA ALEJANDRA SANCHEZ TORTOS</t>
  </si>
  <si>
    <t>6504</t>
  </si>
  <si>
    <t>00903</t>
  </si>
  <si>
    <t>C.T.P. SAN PEDRO DE BARVA</t>
  </si>
  <si>
    <t>MARGARITA RAMIREZ BONILLA</t>
  </si>
  <si>
    <t>6505</t>
  </si>
  <si>
    <t>00918</t>
  </si>
  <si>
    <t>C.T.P. DE PALMICHAL</t>
  </si>
  <si>
    <t>BRAULIO MONTERO GONZALEZ</t>
  </si>
  <si>
    <t>6506</t>
  </si>
  <si>
    <t>00922</t>
  </si>
  <si>
    <t>C.T.P. BOLIVAR</t>
  </si>
  <si>
    <t>BOLIVAR</t>
  </si>
  <si>
    <t>KATTIA MADRIGAL BALLESTERO</t>
  </si>
  <si>
    <t>6507</t>
  </si>
  <si>
    <t>00920</t>
  </si>
  <si>
    <t>C.T.P. SABANILLA</t>
  </si>
  <si>
    <t>JACQUELINE PATRICIA ZAMORA VARGAS</t>
  </si>
  <si>
    <t>6508</t>
  </si>
  <si>
    <t>00921</t>
  </si>
  <si>
    <t>C.T.P. SAN RAFAEL DE POAS</t>
  </si>
  <si>
    <t>HERNAN BONILLA CESPEDES</t>
  </si>
  <si>
    <t>6524</t>
  </si>
  <si>
    <t>00946</t>
  </si>
  <si>
    <t>C.T.P. SAN ISIDRO DE HEREDIA</t>
  </si>
  <si>
    <t>SAN JOSECITO</t>
  </si>
  <si>
    <t>ADRIAN GRANADOS MASIS</t>
  </si>
  <si>
    <t>6525</t>
  </si>
  <si>
    <t>00947</t>
  </si>
  <si>
    <t>C.T.P. SANTO DOMINGO</t>
  </si>
  <si>
    <t>MAURICIO OBANDO OBANDO</t>
  </si>
  <si>
    <t>6526</t>
  </si>
  <si>
    <t>00948</t>
  </si>
  <si>
    <t>C.T.P. MERCEDES NORTE</t>
  </si>
  <si>
    <t>LAURA RAMON ELIZONDO</t>
  </si>
  <si>
    <t>6527</t>
  </si>
  <si>
    <t>00936</t>
  </si>
  <si>
    <t>C.T.P. MAXIMO QUESADA PICADO</t>
  </si>
  <si>
    <t>PATARRA</t>
  </si>
  <si>
    <t>SALITRILLOS</t>
  </si>
  <si>
    <t>ALEJANDRO BRENES GAMBOA</t>
  </si>
  <si>
    <t>6528</t>
  </si>
  <si>
    <t>00937</t>
  </si>
  <si>
    <t>C.T.P. PURRAL</t>
  </si>
  <si>
    <t>PURRAL</t>
  </si>
  <si>
    <t>DANNY ALEJANDRO FUENTES RAMIREZ</t>
  </si>
  <si>
    <t>6529</t>
  </si>
  <si>
    <t>00935</t>
  </si>
  <si>
    <t>C.T.P. ABELARDO BONILLA BALDARES</t>
  </si>
  <si>
    <t>ABRAHAM JOSE BERROCAL ROGERS</t>
  </si>
  <si>
    <t>6530</t>
  </si>
  <si>
    <t>00949</t>
  </si>
  <si>
    <t>C.T.P. PAVAS</t>
  </si>
  <si>
    <t>PAVAS CENTRO</t>
  </si>
  <si>
    <t>BEATRIZ ROJAS AGÜERO</t>
  </si>
  <si>
    <t>6531</t>
  </si>
  <si>
    <t>00968</t>
  </si>
  <si>
    <t>C.T.P. DE ASERRI</t>
  </si>
  <si>
    <t>WAINER SEQUEIRA VILLAGRA</t>
  </si>
  <si>
    <t>6532</t>
  </si>
  <si>
    <t>00932</t>
  </si>
  <si>
    <t>C.T.P. AMBIENTALISTA ISAIAS RETANA</t>
  </si>
  <si>
    <t>PEDREGOSO</t>
  </si>
  <si>
    <t>ARNULFO ALVARADO LOPEZ</t>
  </si>
  <si>
    <t>6533</t>
  </si>
  <si>
    <t>00939</t>
  </si>
  <si>
    <t>C.T.P. OREAMUNO</t>
  </si>
  <si>
    <t>RAUL MIRANDA MESEN</t>
  </si>
  <si>
    <t>6534</t>
  </si>
  <si>
    <t>00934</t>
  </si>
  <si>
    <t>C.T.P. SANTA LUCIA</t>
  </si>
  <si>
    <t>LLANOS DE SANTA LUCIA</t>
  </si>
  <si>
    <t>ANABEL VARGAS CALDERON</t>
  </si>
  <si>
    <t>6535</t>
  </si>
  <si>
    <t>00950</t>
  </si>
  <si>
    <t>C.T.P. CALLE ZAMORA</t>
  </si>
  <si>
    <t>CALLE ZAMORA</t>
  </si>
  <si>
    <t>ALBERTO HERNANDEZ ENRIQUEZ</t>
  </si>
  <si>
    <t>6536</t>
  </si>
  <si>
    <t>00940</t>
  </si>
  <si>
    <t>C.T.P. ROSARIO DE NARANJO</t>
  </si>
  <si>
    <t>ROSARIO</t>
  </si>
  <si>
    <t>SECTOR VARGAS</t>
  </si>
  <si>
    <t>LUIS DIEGO CHACON MARTINEZ</t>
  </si>
  <si>
    <t>6537</t>
  </si>
  <si>
    <t>00931</t>
  </si>
  <si>
    <t>C.T.P. SANTA EULALIA</t>
  </si>
  <si>
    <t>SANTA EULALIA</t>
  </si>
  <si>
    <t>MARLEN ROJAS RODRIGUEZ</t>
  </si>
  <si>
    <t>6538</t>
  </si>
  <si>
    <t>00967</t>
  </si>
  <si>
    <t>C.T.P. DE CAÑAS</t>
  </si>
  <si>
    <t>ELIETH FERNANDEZ CABEZAS</t>
  </si>
  <si>
    <t>6547</t>
  </si>
  <si>
    <t>00986</t>
  </si>
  <si>
    <t>C.T.P. DE ATENAS</t>
  </si>
  <si>
    <t>GRACE ZAMORA SANCHEZ</t>
  </si>
  <si>
    <t>6548</t>
  </si>
  <si>
    <t>00983</t>
  </si>
  <si>
    <t>C.T.P. DE MORA</t>
  </si>
  <si>
    <t>DORA ALICIA AGUILAR MATAMOROS</t>
  </si>
  <si>
    <t>6549</t>
  </si>
  <si>
    <t>00985</t>
  </si>
  <si>
    <t>C.T.P. ZARCERO</t>
  </si>
  <si>
    <t>SEYLYN ARAYA MORALES</t>
  </si>
  <si>
    <t>6550</t>
  </si>
  <si>
    <t>00984</t>
  </si>
  <si>
    <t>C.T.P. ESPARZA</t>
  </si>
  <si>
    <t>BARON</t>
  </si>
  <si>
    <t>ANA GRICELLE PARRA MENDEZ</t>
  </si>
  <si>
    <t>6574</t>
  </si>
  <si>
    <t>01018</t>
  </si>
  <si>
    <t>C.T.P. JOSE MARIA ZELEDON BRENES</t>
  </si>
  <si>
    <t>EDGAR VILLEGAS MORA</t>
  </si>
  <si>
    <t>6576</t>
  </si>
  <si>
    <t>01014</t>
  </si>
  <si>
    <t>C.T.P. HENRI FRANÇOIS PITTIER</t>
  </si>
  <si>
    <t>PITTIER</t>
  </si>
  <si>
    <t>AARON CASTILLO NAVARRO</t>
  </si>
  <si>
    <t>6577</t>
  </si>
  <si>
    <t>01021</t>
  </si>
  <si>
    <t>C.T.P. DE PLATANAR</t>
  </si>
  <si>
    <t>PLATANAR</t>
  </si>
  <si>
    <t>MIGUEL ANGEL CARVAJAL JIMENEZ</t>
  </si>
  <si>
    <t>6578</t>
  </si>
  <si>
    <t>01011</t>
  </si>
  <si>
    <t>C.T.P. BARRIO IRVIN</t>
  </si>
  <si>
    <t>BARRIO IRVIN</t>
  </si>
  <si>
    <t>OLGA MARIA LOPEZ MEDRANO</t>
  </si>
  <si>
    <t>6579</t>
  </si>
  <si>
    <t>01012</t>
  </si>
  <si>
    <t>C.T.P. DE LIVERPOOL</t>
  </si>
  <si>
    <t>LIVERPOOL</t>
  </si>
  <si>
    <t>MARVIN MANCIA ELIZONDO</t>
  </si>
  <si>
    <t>6580</t>
  </si>
  <si>
    <t>01019</t>
  </si>
  <si>
    <t>C.T.P. AGROPORTICA</t>
  </si>
  <si>
    <t>ASENTAMIENTO AGROPORTICA</t>
  </si>
  <si>
    <t>VICTOR CRUZ CASTRO</t>
  </si>
  <si>
    <t>6581</t>
  </si>
  <si>
    <t>01013</t>
  </si>
  <si>
    <t>C.T.P. OROSI</t>
  </si>
  <si>
    <t>OROSI</t>
  </si>
  <si>
    <t>LA ANITA</t>
  </si>
  <si>
    <t>NIDIA PATRICIA BRENES BRENES</t>
  </si>
  <si>
    <t>6582</t>
  </si>
  <si>
    <t>01016</t>
  </si>
  <si>
    <t>C.T.P. ROBERTO GAMBOA VALVERDE</t>
  </si>
  <si>
    <t>JAYRON ALBERTO OBANDO OSES</t>
  </si>
  <si>
    <t>6583</t>
  </si>
  <si>
    <t>01017</t>
  </si>
  <si>
    <t>C.T.P. BRAULIO ODIO HERRERA</t>
  </si>
  <si>
    <t>INGRID MARIA MORA SILES</t>
  </si>
  <si>
    <t>6584</t>
  </si>
  <si>
    <t>01020</t>
  </si>
  <si>
    <t>C.T.P. LAS PALMITAS</t>
  </si>
  <si>
    <t>LAS PALMITAS</t>
  </si>
  <si>
    <t>OSCAR ALFARO BARRANTES</t>
  </si>
  <si>
    <t>6633</t>
  </si>
  <si>
    <t>01030</t>
  </si>
  <si>
    <t>C.T.P. DE BELEN</t>
  </si>
  <si>
    <t>LA RIBERA</t>
  </si>
  <si>
    <t>WALTER BORBON PICADO</t>
  </si>
  <si>
    <t>6634</t>
  </si>
  <si>
    <t>01029</t>
  </si>
  <si>
    <t>C.T.P. DE ALAJUELITA</t>
  </si>
  <si>
    <t>BARRIO SAN PABLO</t>
  </si>
  <si>
    <t>GIOVANNI SOLIS ARCE</t>
  </si>
  <si>
    <t>6635</t>
  </si>
  <si>
    <t>01031</t>
  </si>
  <si>
    <t>C.T.P. DE SAN RAFAEL DE ALAJUELA</t>
  </si>
  <si>
    <t>HUGO LEON RAMIREZ</t>
  </si>
  <si>
    <t>6639</t>
  </si>
  <si>
    <t>01054</t>
  </si>
  <si>
    <t>C.T.P. DEL ESTE</t>
  </si>
  <si>
    <t>CINTHYA LOBO CORDERO</t>
  </si>
  <si>
    <t>6640</t>
  </si>
  <si>
    <t>01053</t>
  </si>
  <si>
    <t>C.T.P. DE COPAL</t>
  </si>
  <si>
    <t>GUANACASTE / NICOYA / QUEBRADA HONDA</t>
  </si>
  <si>
    <t>QUEBRADA HONDA</t>
  </si>
  <si>
    <t>COPAL</t>
  </si>
  <si>
    <t>CESAR SOLANO RODRIGUEZ</t>
  </si>
  <si>
    <t>6641</t>
  </si>
  <si>
    <t>01052</t>
  </si>
  <si>
    <t>C.T.P. LA TIGRA</t>
  </si>
  <si>
    <t>LA TIGRA</t>
  </si>
  <si>
    <t>SEDIEL SOLERA CARRANZA</t>
  </si>
  <si>
    <t>6718</t>
  </si>
  <si>
    <t>01079</t>
  </si>
  <si>
    <t>C.T.P. LA CARPIO</t>
  </si>
  <si>
    <t>LA CARPIO</t>
  </si>
  <si>
    <t>IVAN MENA HIDALGO</t>
  </si>
  <si>
    <t>6719</t>
  </si>
  <si>
    <t>01082</t>
  </si>
  <si>
    <t>C.T.P. HATILLO</t>
  </si>
  <si>
    <t>GABRIELA ROJAS CAMBRONERO</t>
  </si>
  <si>
    <t>7025</t>
  </si>
  <si>
    <t>01138</t>
  </si>
  <si>
    <t>C.T.P. ING. CARLOS PASCUA ZUÑIGA</t>
  </si>
  <si>
    <t>7026</t>
  </si>
  <si>
    <t>01139</t>
  </si>
  <si>
    <t>C.T.P. GUARARI</t>
  </si>
  <si>
    <t>0010</t>
  </si>
  <si>
    <t>0007</t>
  </si>
  <si>
    <t>Sicología y Ética Profesional</t>
  </si>
  <si>
    <t>GRADUADOS COMO TÉCNICOS MEDIOS, SEGÚN MODALIDAD Y ESPECIALIDAD</t>
  </si>
  <si>
    <t>Modalidad y Especialidad</t>
  </si>
  <si>
    <t>Graduados</t>
  </si>
  <si>
    <t>Comercial y de Servicios</t>
  </si>
  <si>
    <t>Industrial</t>
  </si>
  <si>
    <t>Acoounting</t>
  </si>
  <si>
    <t>Administración, Logística y Distribución</t>
  </si>
  <si>
    <t>Administración y Operación Aduanera</t>
  </si>
  <si>
    <t>Autorremodelado</t>
  </si>
  <si>
    <t>Animación 2D</t>
  </si>
  <si>
    <t>Construcción Civil</t>
  </si>
  <si>
    <t>Animación 3D</t>
  </si>
  <si>
    <t>Dibujo Técnico</t>
  </si>
  <si>
    <t>Banca y Finanzas</t>
  </si>
  <si>
    <t>Dibujo y Modelado de Edificaciones</t>
  </si>
  <si>
    <t>Bilingual accounting and finance</t>
  </si>
  <si>
    <t>Diseño Gráfico multimedia</t>
  </si>
  <si>
    <t>Bilingual Secretary</t>
  </si>
  <si>
    <t>Diseño Gráfico ***</t>
  </si>
  <si>
    <t>Ciberseguridad</t>
  </si>
  <si>
    <t>Diseño Publicitario</t>
  </si>
  <si>
    <t>Computer Networking</t>
  </si>
  <si>
    <t>Diseño y Confección de la Moda</t>
  </si>
  <si>
    <t>Computer Science in Software Development</t>
  </si>
  <si>
    <t>Diseño y Construcción de Muebles y Estructuras</t>
  </si>
  <si>
    <t>Configuración y administración de servicios en la nube</t>
  </si>
  <si>
    <t>Electromecánica</t>
  </si>
  <si>
    <t>Configuración y Soporte de Redes de Comunicación y Sistemas Operativos</t>
  </si>
  <si>
    <t>Electrónica en Mantenimiento de Equipo de Cómputo ***</t>
  </si>
  <si>
    <t>Contabilidad</t>
  </si>
  <si>
    <t>Electrónica en Telecomunicaciones</t>
  </si>
  <si>
    <t>Contabilidad y Auditoría ***</t>
  </si>
  <si>
    <t>Electrónica Industrial</t>
  </si>
  <si>
    <t>Contabilidad y Control Interno</t>
  </si>
  <si>
    <t>Electrotecnia ***</t>
  </si>
  <si>
    <t>Contabilidad y Costos</t>
  </si>
  <si>
    <t>Gestión de la Calidad</t>
  </si>
  <si>
    <t>Contabilidad y Finanzas</t>
  </si>
  <si>
    <t>Gestión de la Producción</t>
  </si>
  <si>
    <t>Control de la calidad el software</t>
  </si>
  <si>
    <t>Impresión Offset</t>
  </si>
  <si>
    <t>Desarrollo de aplicaciones móviles</t>
  </si>
  <si>
    <t>Instalación y Mantenimiento de Sistemas Eléctricos Industriales</t>
  </si>
  <si>
    <t>Desarrollo Web</t>
  </si>
  <si>
    <t>Logistic Administration and Distribution</t>
  </si>
  <si>
    <t>Diseño y Desarrollo Digital</t>
  </si>
  <si>
    <t>Mantenimiento Industrial ***</t>
  </si>
  <si>
    <t>Ecoturismo</t>
  </si>
  <si>
    <t>Mecánica de Precisión</t>
  </si>
  <si>
    <t>Ejecutivo Comercial y Servicio al Cliente</t>
  </si>
  <si>
    <t>Mecánica General</t>
  </si>
  <si>
    <t>Ejecutivo para Centros de Servicios ***</t>
  </si>
  <si>
    <t>Mecánica Naval</t>
  </si>
  <si>
    <t>Executive Service Center</t>
  </si>
  <si>
    <t>Productividad y Calidad ***</t>
  </si>
  <si>
    <t>Gerencia y Producción en cocina</t>
  </si>
  <si>
    <t>Productivity and Quality</t>
  </si>
  <si>
    <t>Gestión de datos para el análisis y visualización</t>
  </si>
  <si>
    <t>Refrigeración y Aire Acondicionado</t>
  </si>
  <si>
    <t>Informática en Desarrollo de Software ***</t>
  </si>
  <si>
    <t>Reparación de los Sistemas de Vehículos Livianos</t>
  </si>
  <si>
    <t>Informática en Redes de Computadoras***</t>
  </si>
  <si>
    <t>Agropecuaria</t>
  </si>
  <si>
    <t>Informática Empresarial</t>
  </si>
  <si>
    <t>Agro Jardinería</t>
  </si>
  <si>
    <t>Information Technology Support</t>
  </si>
  <si>
    <t>Agroecología</t>
  </si>
  <si>
    <t>Inteligencia Artificial</t>
  </si>
  <si>
    <t>Agroindustria Alimentaria con Tecnología Agrícola ***</t>
  </si>
  <si>
    <t>Mercadeo</t>
  </si>
  <si>
    <t>Agroindustria Alimentaria con Tecnología Pecuaria ***</t>
  </si>
  <si>
    <t>Operaciones de Empresas de Alojamiento</t>
  </si>
  <si>
    <t>Agropecuario en Producción Pecuaria ***</t>
  </si>
  <si>
    <t>Organización de operaciones y servicios de alimentos y bebidas</t>
  </si>
  <si>
    <t>Procesos productivos e inspección en la industria alimentaria</t>
  </si>
  <si>
    <t>Salud Ocupacional</t>
  </si>
  <si>
    <t>Producción Agrícola y Pecuaria</t>
  </si>
  <si>
    <t>Secretariado Ejecutivo</t>
  </si>
  <si>
    <t>Riego y Drenaje</t>
  </si>
  <si>
    <t>Turismo Costero</t>
  </si>
  <si>
    <t>Turismo Ecológico ***</t>
  </si>
  <si>
    <t>Turismo en Alimentos y Bebidas</t>
  </si>
  <si>
    <t>Turismo en Hotelería y Eventos Especiales ***</t>
  </si>
  <si>
    <t>Turismo Rural</t>
  </si>
  <si>
    <t>Total-Técnica Diurna</t>
  </si>
  <si>
    <r>
      <t xml:space="preserve">EN </t>
    </r>
    <r>
      <rPr>
        <b/>
        <u/>
        <sz val="14"/>
        <rFont val="Carlito"/>
        <family val="2"/>
      </rPr>
      <t>TÉCNICA DIURNA Y PLAN NACIONAL</t>
    </r>
  </si>
  <si>
    <t>0008</t>
  </si>
  <si>
    <t>Todos los inhalantes, como el pegamento, la gasolina</t>
  </si>
  <si>
    <t>Mezcalina y DMT</t>
  </si>
  <si>
    <t>Éxtasis (estimulante de primera elección)</t>
  </si>
  <si>
    <t>Formación Tecnológica / Informática / Cómputo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</si>
</sst>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9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20"/>
      <color theme="1"/>
      <name val="Carlito"/>
      <family val="2"/>
    </font>
    <font>
      <b/>
      <u/>
      <sz val="16"/>
      <color theme="1"/>
      <name val="Carlito"/>
      <family val="2"/>
    </font>
    <font>
      <b/>
      <i/>
      <sz val="18"/>
      <color theme="1"/>
      <name val="Carlito"/>
      <family val="2"/>
    </font>
    <font>
      <b/>
      <i/>
      <sz val="11"/>
      <color theme="1"/>
      <name val="Carlito"/>
      <family val="2"/>
    </font>
    <font>
      <b/>
      <sz val="10"/>
      <color theme="1"/>
      <name val="Carlito"/>
      <family val="2"/>
    </font>
    <font>
      <sz val="11"/>
      <name val="Carlito"/>
      <family val="2"/>
    </font>
    <font>
      <b/>
      <sz val="11"/>
      <name val="Carlito"/>
      <family val="2"/>
    </font>
    <font>
      <vertAlign val="superscript"/>
      <sz val="11"/>
      <name val="Carlito"/>
      <family val="2"/>
    </font>
    <font>
      <b/>
      <sz val="10"/>
      <color rgb="FFFF0000"/>
      <name val="Carlito"/>
      <family val="2"/>
    </font>
    <font>
      <sz val="11"/>
      <color rgb="FFFF0000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sz val="14"/>
      <color rgb="FFFF0000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sz val="12"/>
      <color rgb="FFFF0000"/>
      <name val="Carlito"/>
      <family val="2"/>
    </font>
    <font>
      <sz val="11"/>
      <color indexed="8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b/>
      <sz val="12"/>
      <color rgb="FFFF0000"/>
      <name val="Carlito"/>
      <family val="2"/>
    </font>
    <font>
      <b/>
      <sz val="11"/>
      <color rgb="FFFF0000"/>
      <name val="Carlito"/>
      <family val="2"/>
    </font>
    <font>
      <sz val="10"/>
      <color theme="1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0"/>
      <color rgb="FFFF0000"/>
      <name val="Carlito"/>
      <family val="2"/>
    </font>
    <font>
      <sz val="10"/>
      <color indexed="8"/>
      <name val="Carlito"/>
      <family val="2"/>
    </font>
    <font>
      <b/>
      <u/>
      <sz val="14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i/>
      <sz val="12"/>
      <color theme="1"/>
      <name val="Carlito"/>
      <family val="2"/>
    </font>
    <font>
      <b/>
      <sz val="12"/>
      <color rgb="FF7030A0"/>
      <name val="Carlito"/>
      <family val="2"/>
    </font>
    <font>
      <b/>
      <sz val="10"/>
      <color theme="7" tint="-0.249977111117893"/>
      <name val="Carlito"/>
      <family val="2"/>
    </font>
    <font>
      <b/>
      <sz val="14"/>
      <color theme="0"/>
      <name val="Carlito"/>
      <family val="2"/>
    </font>
    <font>
      <b/>
      <sz val="12"/>
      <color theme="1"/>
      <name val="Sylfaen"/>
      <family val="1"/>
    </font>
    <font>
      <b/>
      <i/>
      <sz val="10"/>
      <color rgb="FF0060A8"/>
      <name val="Carlito"/>
      <family val="2"/>
    </font>
    <font>
      <b/>
      <sz val="11"/>
      <color theme="1"/>
      <name val="Sylfaen"/>
      <family val="1"/>
    </font>
    <font>
      <b/>
      <i/>
      <sz val="10"/>
      <color rgb="FF002060"/>
      <name val="Carlito"/>
      <family val="2"/>
    </font>
    <font>
      <b/>
      <sz val="20"/>
      <name val="Source Sans Pro"/>
      <family val="2"/>
    </font>
    <font>
      <sz val="11"/>
      <color rgb="FFC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97">
    <border>
      <left/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auto="1"/>
      </right>
      <top style="thick">
        <color indexed="64"/>
      </top>
      <bottom/>
      <diagonal/>
    </border>
    <border>
      <left/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indexed="64"/>
      </top>
      <bottom style="dashDot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DotDot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 style="dashDotDot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ashDotDot">
        <color auto="1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ck">
        <color indexed="64"/>
      </top>
      <bottom style="thin">
        <color indexed="64"/>
      </bottom>
      <diagonal/>
    </border>
    <border>
      <left style="slantDashDot">
        <color indexed="64"/>
      </left>
      <right/>
      <top style="thick">
        <color indexed="64"/>
      </top>
      <bottom/>
      <diagonal/>
    </border>
    <border>
      <left/>
      <right style="slantDashDot">
        <color indexed="64"/>
      </right>
      <top/>
      <bottom style="thick">
        <color indexed="64"/>
      </bottom>
      <diagonal/>
    </border>
    <border>
      <left style="slantDashDot">
        <color indexed="64"/>
      </left>
      <right/>
      <top/>
      <bottom style="thick">
        <color indexed="64"/>
      </bottom>
      <diagonal/>
    </border>
    <border>
      <left/>
      <right style="slantDashDot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slantDashDot">
        <color indexed="64"/>
      </right>
      <top style="medium">
        <color auto="1"/>
      </top>
      <bottom/>
      <diagonal/>
    </border>
    <border>
      <left style="slantDashDot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auto="1"/>
      </bottom>
      <diagonal/>
    </border>
    <border>
      <left/>
      <right style="slantDashDot">
        <color indexed="64"/>
      </right>
      <top style="dotted">
        <color auto="1"/>
      </top>
      <bottom style="dotted">
        <color auto="1"/>
      </bottom>
      <diagonal/>
    </border>
    <border>
      <left style="slantDashDot">
        <color indexed="64"/>
      </left>
      <right/>
      <top style="dotted">
        <color auto="1"/>
      </top>
      <bottom style="dotted">
        <color auto="1"/>
      </bottom>
      <diagonal/>
    </border>
    <border>
      <left style="slantDashDot">
        <color indexed="64"/>
      </left>
      <right/>
      <top style="dashDotDot">
        <color indexed="64"/>
      </top>
      <bottom style="dotted">
        <color auto="1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99" applyNumberFormat="0" applyFill="0" applyAlignment="0" applyProtection="0"/>
    <xf numFmtId="0" fontId="7" fillId="0" borderId="100" applyNumberFormat="0" applyFill="0" applyAlignment="0" applyProtection="0"/>
    <xf numFmtId="0" fontId="8" fillId="0" borderId="10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2" applyNumberFormat="0" applyAlignment="0" applyProtection="0"/>
    <xf numFmtId="0" fontId="13" fillId="7" borderId="103" applyNumberFormat="0" applyAlignment="0" applyProtection="0"/>
    <xf numFmtId="0" fontId="14" fillId="7" borderId="102" applyNumberFormat="0" applyAlignment="0" applyProtection="0"/>
    <xf numFmtId="0" fontId="15" fillId="0" borderId="104" applyNumberFormat="0" applyFill="0" applyAlignment="0" applyProtection="0"/>
    <xf numFmtId="0" fontId="16" fillId="8" borderId="105" applyNumberFormat="0" applyAlignment="0" applyProtection="0"/>
    <xf numFmtId="0" fontId="1" fillId="0" borderId="0" applyNumberFormat="0" applyFill="0" applyBorder="0" applyAlignment="0" applyProtection="0"/>
    <xf numFmtId="0" fontId="4" fillId="9" borderId="106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107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1" fillId="0" borderId="0"/>
  </cellStyleXfs>
  <cellXfs count="694">
    <xf numFmtId="0" fontId="0" fillId="0" borderId="0" xfId="0"/>
    <xf numFmtId="0" fontId="2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0" xfId="0" quotePrefix="1" applyFont="1"/>
    <xf numFmtId="0" fontId="27" fillId="0" borderId="0" xfId="0" applyFont="1"/>
    <xf numFmtId="0" fontId="28" fillId="0" borderId="0" xfId="0" applyFont="1" applyAlignment="1" applyProtection="1">
      <alignment horizontal="center" vertical="center"/>
      <protection hidden="1"/>
    </xf>
    <xf numFmtId="0" fontId="27" fillId="0" borderId="0" xfId="0" applyFont="1" applyProtection="1">
      <protection hidden="1"/>
    </xf>
    <xf numFmtId="0" fontId="30" fillId="0" borderId="0" xfId="0" applyFont="1" applyAlignment="1" applyProtection="1">
      <alignment horizontal="right" vertical="center" indent="1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26" xfId="0" applyFont="1" applyBorder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64" fontId="35" fillId="0" borderId="0" xfId="0" applyNumberFormat="1" applyFont="1" applyAlignment="1" applyProtection="1">
      <alignment horizontal="left" vertical="center"/>
      <protection hidden="1"/>
    </xf>
    <xf numFmtId="164" fontId="34" fillId="0" borderId="28" xfId="0" applyNumberFormat="1" applyFont="1" applyBorder="1" applyAlignment="1" applyProtection="1">
      <alignment horizontal="left" vertical="center"/>
      <protection hidden="1"/>
    </xf>
    <xf numFmtId="0" fontId="27" fillId="0" borderId="174" xfId="0" applyFont="1" applyBorder="1" applyAlignment="1" applyProtection="1">
      <alignment vertical="top"/>
      <protection hidden="1"/>
    </xf>
    <xf numFmtId="0" fontId="35" fillId="0" borderId="0" xfId="0" applyFont="1" applyAlignment="1" applyProtection="1">
      <alignment horizontal="left" vertical="center" shrinkToFi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right" vertical="center" inden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164" fontId="35" fillId="0" borderId="0" xfId="0" applyNumberFormat="1" applyFont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right" vertical="center" indent="1"/>
      <protection hidden="1"/>
    </xf>
    <xf numFmtId="0" fontId="39" fillId="0" borderId="0" xfId="0" applyFont="1" applyProtection="1">
      <protection hidden="1"/>
    </xf>
    <xf numFmtId="0" fontId="25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left" indent="14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indent="14"/>
    </xf>
    <xf numFmtId="0" fontId="47" fillId="0" borderId="115" xfId="0" applyFont="1" applyBorder="1" applyAlignment="1">
      <alignment horizontal="center" wrapText="1"/>
    </xf>
    <xf numFmtId="0" fontId="47" fillId="0" borderId="43" xfId="0" applyFont="1" applyBorder="1" applyAlignment="1">
      <alignment horizontal="center" wrapText="1"/>
    </xf>
    <xf numFmtId="0" fontId="47" fillId="0" borderId="55" xfId="0" applyFont="1" applyBorder="1" applyAlignment="1">
      <alignment horizontal="center" wrapText="1"/>
    </xf>
    <xf numFmtId="0" fontId="47" fillId="0" borderId="68" xfId="0" applyFont="1" applyBorder="1" applyAlignment="1">
      <alignment horizontal="center" wrapText="1"/>
    </xf>
    <xf numFmtId="0" fontId="47" fillId="0" borderId="62" xfId="0" applyFont="1" applyBorder="1" applyAlignment="1">
      <alignment horizontal="center" wrapText="1"/>
    </xf>
    <xf numFmtId="0" fontId="30" fillId="0" borderId="10" xfId="0" applyFont="1" applyBorder="1" applyAlignment="1">
      <alignment horizontal="left" vertical="center" wrapText="1"/>
    </xf>
    <xf numFmtId="3" fontId="41" fillId="0" borderId="13" xfId="0" applyNumberFormat="1" applyFont="1" applyBorder="1" applyAlignment="1" applyProtection="1">
      <alignment horizontal="center" vertical="center" shrinkToFit="1"/>
      <protection hidden="1"/>
    </xf>
    <xf numFmtId="3" fontId="41" fillId="0" borderId="45" xfId="0" applyNumberFormat="1" applyFont="1" applyBorder="1" applyAlignment="1" applyProtection="1">
      <alignment horizontal="center" vertical="center" shrinkToFit="1"/>
      <protection hidden="1"/>
    </xf>
    <xf numFmtId="3" fontId="41" fillId="0" borderId="10" xfId="0" applyNumberFormat="1" applyFont="1" applyBorder="1" applyAlignment="1" applyProtection="1">
      <alignment horizontal="center" vertical="center" shrinkToFit="1"/>
      <protection hidden="1"/>
    </xf>
    <xf numFmtId="3" fontId="41" fillId="0" borderId="70" xfId="0" applyNumberFormat="1" applyFont="1" applyBorder="1" applyAlignment="1" applyProtection="1">
      <alignment horizontal="center" vertical="center" shrinkToFit="1"/>
      <protection hidden="1"/>
    </xf>
    <xf numFmtId="0" fontId="48" fillId="0" borderId="116" xfId="0" quotePrefix="1" applyFont="1" applyBorder="1" applyAlignment="1">
      <alignment horizontal="left" vertical="center" wrapText="1" indent="2"/>
    </xf>
    <xf numFmtId="3" fontId="41" fillId="0" borderId="79" xfId="0" applyNumberFormat="1" applyFont="1" applyBorder="1" applyAlignment="1" applyProtection="1">
      <alignment horizontal="center" vertical="center" shrinkToFit="1"/>
      <protection hidden="1"/>
    </xf>
    <xf numFmtId="3" fontId="41" fillId="0" borderId="51" xfId="0" applyNumberFormat="1" applyFont="1" applyBorder="1" applyAlignment="1" applyProtection="1">
      <alignment horizontal="center" vertical="center" shrinkToFit="1"/>
      <protection hidden="1"/>
    </xf>
    <xf numFmtId="3" fontId="41" fillId="0" borderId="11" xfId="0" applyNumberFormat="1" applyFont="1" applyBorder="1" applyAlignment="1" applyProtection="1">
      <alignment horizontal="center" vertical="center" shrinkToFit="1"/>
      <protection hidden="1"/>
    </xf>
    <xf numFmtId="3" fontId="41" fillId="0" borderId="63" xfId="0" applyNumberFormat="1" applyFont="1" applyBorder="1" applyAlignment="1" applyProtection="1">
      <alignment horizontal="center" vertical="center" shrinkToFit="1"/>
      <protection hidden="1"/>
    </xf>
    <xf numFmtId="3" fontId="41" fillId="0" borderId="0" xfId="0" applyNumberFormat="1" applyFont="1" applyAlignment="1" applyProtection="1">
      <alignment horizontal="center" vertical="center" shrinkToFit="1"/>
      <protection hidden="1"/>
    </xf>
    <xf numFmtId="0" fontId="48" fillId="0" borderId="41" xfId="0" quotePrefix="1" applyFont="1" applyBorder="1" applyAlignment="1">
      <alignment horizontal="left" vertical="center" wrapText="1" indent="2"/>
    </xf>
    <xf numFmtId="3" fontId="41" fillId="0" borderId="42" xfId="0" applyNumberFormat="1" applyFont="1" applyBorder="1" applyAlignment="1" applyProtection="1">
      <alignment horizontal="center" vertical="center" shrinkToFit="1"/>
      <protection hidden="1"/>
    </xf>
    <xf numFmtId="3" fontId="41" fillId="0" borderId="26" xfId="0" applyNumberFormat="1" applyFont="1" applyBorder="1" applyAlignment="1" applyProtection="1">
      <alignment horizontal="center" vertical="center" shrinkToFit="1"/>
      <protection hidden="1"/>
    </xf>
    <xf numFmtId="3" fontId="41" fillId="0" borderId="28" xfId="0" applyNumberFormat="1" applyFont="1" applyBorder="1" applyAlignment="1" applyProtection="1">
      <alignment horizontal="center" vertical="center" shrinkToFit="1"/>
      <protection hidden="1"/>
    </xf>
    <xf numFmtId="3" fontId="41" fillId="0" borderId="65" xfId="0" applyNumberFormat="1" applyFont="1" applyBorder="1" applyAlignment="1" applyProtection="1">
      <alignment horizontal="center" vertical="center" shrinkToFit="1"/>
      <protection hidden="1"/>
    </xf>
    <xf numFmtId="0" fontId="48" fillId="0" borderId="163" xfId="0" quotePrefix="1" applyFont="1" applyBorder="1" applyAlignment="1">
      <alignment horizontal="left" vertical="center" wrapText="1" indent="2"/>
    </xf>
    <xf numFmtId="3" fontId="41" fillId="0" borderId="14" xfId="0" applyNumberFormat="1" applyFont="1" applyBorder="1" applyAlignment="1" applyProtection="1">
      <alignment horizontal="center" vertical="center" shrinkToFit="1"/>
      <protection hidden="1"/>
    </xf>
    <xf numFmtId="3" fontId="41" fillId="0" borderId="46" xfId="0" applyNumberFormat="1" applyFont="1" applyBorder="1" applyAlignment="1" applyProtection="1">
      <alignment horizontal="center" vertical="center" shrinkToFit="1"/>
      <protection hidden="1"/>
    </xf>
    <xf numFmtId="3" fontId="41" fillId="0" borderId="3" xfId="0" applyNumberFormat="1" applyFont="1" applyBorder="1" applyAlignment="1" applyProtection="1">
      <alignment horizontal="center" vertical="center" shrinkToFit="1"/>
      <protection hidden="1"/>
    </xf>
    <xf numFmtId="3" fontId="41" fillId="0" borderId="72" xfId="0" applyNumberFormat="1" applyFont="1" applyBorder="1" applyAlignment="1" applyProtection="1">
      <alignment horizontal="center" vertical="center" shrinkToFit="1"/>
      <protection hidden="1"/>
    </xf>
    <xf numFmtId="0" fontId="30" fillId="0" borderId="143" xfId="0" applyFont="1" applyBorder="1" applyAlignment="1">
      <alignment horizontal="left" vertical="center" wrapText="1"/>
    </xf>
    <xf numFmtId="0" fontId="41" fillId="0" borderId="0" xfId="0" applyFont="1" applyAlignment="1" applyProtection="1">
      <alignment horizontal="left" vertical="center" indent="2"/>
      <protection hidden="1"/>
    </xf>
    <xf numFmtId="0" fontId="30" fillId="0" borderId="0" xfId="0" applyFont="1" applyAlignment="1">
      <alignment horizontal="left" vertical="center" wrapText="1" indent="2"/>
    </xf>
    <xf numFmtId="3" fontId="41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 applyProtection="1">
      <alignment horizontal="center" vertical="center" wrapText="1"/>
      <protection hidden="1"/>
    </xf>
    <xf numFmtId="3" fontId="51" fillId="0" borderId="0" xfId="0" applyNumberFormat="1" applyFont="1" applyAlignment="1" applyProtection="1">
      <alignment horizontal="center" vertical="center" wrapText="1"/>
      <protection hidden="1"/>
    </xf>
    <xf numFmtId="0" fontId="39" fillId="0" borderId="0" xfId="0" applyFont="1"/>
    <xf numFmtId="0" fontId="52" fillId="0" borderId="0" xfId="0" applyFont="1"/>
    <xf numFmtId="0" fontId="42" fillId="0" borderId="0" xfId="0" applyFont="1" applyAlignment="1">
      <alignment horizontal="left" vertical="center"/>
    </xf>
    <xf numFmtId="0" fontId="52" fillId="0" borderId="0" xfId="0" applyFont="1" applyProtection="1">
      <protection hidden="1"/>
    </xf>
    <xf numFmtId="0" fontId="53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 indent="4"/>
    </xf>
    <xf numFmtId="0" fontId="42" fillId="0" borderId="0" xfId="0" applyFont="1" applyAlignment="1">
      <alignment horizontal="left" vertical="center" indent="4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 indent="4"/>
    </xf>
    <xf numFmtId="0" fontId="30" fillId="0" borderId="16" xfId="0" applyFont="1" applyBorder="1" applyAlignment="1">
      <alignment horizontal="left" vertical="center" wrapText="1" indent="1"/>
    </xf>
    <xf numFmtId="0" fontId="47" fillId="0" borderId="126" xfId="0" applyFont="1" applyBorder="1" applyAlignment="1">
      <alignment horizontal="center" vertical="center" wrapText="1"/>
    </xf>
    <xf numFmtId="0" fontId="47" fillId="0" borderId="141" xfId="0" applyFont="1" applyBorder="1" applyAlignment="1">
      <alignment horizontal="center" vertical="center" wrapText="1"/>
    </xf>
    <xf numFmtId="0" fontId="47" fillId="0" borderId="142" xfId="0" applyFont="1" applyBorder="1" applyAlignment="1">
      <alignment horizontal="center" vertical="center" wrapText="1"/>
    </xf>
    <xf numFmtId="0" fontId="60" fillId="0" borderId="0" xfId="0" applyFont="1" applyProtection="1">
      <protection hidden="1"/>
    </xf>
    <xf numFmtId="0" fontId="37" fillId="0" borderId="0" xfId="0" applyFont="1"/>
    <xf numFmtId="0" fontId="39" fillId="0" borderId="28" xfId="0" applyFont="1" applyBorder="1" applyAlignment="1">
      <alignment horizontal="left" vertical="center" wrapText="1" indent="2"/>
    </xf>
    <xf numFmtId="0" fontId="51" fillId="0" borderId="17" xfId="0" applyFont="1" applyBorder="1" applyAlignment="1" applyProtection="1">
      <alignment horizontal="center" wrapText="1"/>
      <protection hidden="1"/>
    </xf>
    <xf numFmtId="0" fontId="51" fillId="0" borderId="116" xfId="0" applyFont="1" applyBorder="1" applyAlignment="1" applyProtection="1">
      <alignment horizontal="center" vertical="center" wrapText="1"/>
      <protection hidden="1"/>
    </xf>
    <xf numFmtId="0" fontId="41" fillId="0" borderId="19" xfId="0" applyFont="1" applyBorder="1" applyAlignment="1" applyProtection="1">
      <alignment horizontal="center" vertical="center" wrapText="1"/>
      <protection hidden="1"/>
    </xf>
    <xf numFmtId="0" fontId="51" fillId="0" borderId="28" xfId="0" applyFont="1" applyBorder="1" applyAlignment="1" applyProtection="1">
      <alignment horizontal="center" wrapText="1"/>
      <protection hidden="1"/>
    </xf>
    <xf numFmtId="0" fontId="51" fillId="0" borderId="41" xfId="0" applyFont="1" applyBorder="1" applyAlignment="1" applyProtection="1">
      <alignment horizontal="center" vertical="center" wrapText="1"/>
      <protection hidden="1"/>
    </xf>
    <xf numFmtId="0" fontId="41" fillId="0" borderId="42" xfId="0" applyFont="1" applyBorder="1" applyAlignment="1" applyProtection="1">
      <alignment horizontal="center" vertical="center" wrapText="1"/>
      <protection hidden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92" xfId="0" applyFont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51" fillId="0" borderId="31" xfId="0" applyFont="1" applyBorder="1" applyAlignment="1" applyProtection="1">
      <alignment horizontal="center" wrapText="1"/>
      <protection hidden="1"/>
    </xf>
    <xf numFmtId="0" fontId="51" fillId="0" borderId="123" xfId="0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48" fillId="0" borderId="0" xfId="0" applyFont="1" applyProtection="1">
      <protection hidden="1"/>
    </xf>
    <xf numFmtId="0" fontId="48" fillId="0" borderId="0" xfId="0" applyFont="1"/>
    <xf numFmtId="0" fontId="65" fillId="0" borderId="0" xfId="0" applyFont="1" applyAlignment="1" applyProtection="1">
      <alignment horizontal="center" vertical="top" wrapText="1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39" fillId="0" borderId="0" xfId="0" applyFont="1" applyAlignment="1" applyProtection="1">
      <alignment horizontal="left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>
      <alignment horizontal="left"/>
    </xf>
    <xf numFmtId="0" fontId="30" fillId="0" borderId="0" xfId="0" applyFont="1"/>
    <xf numFmtId="0" fontId="37" fillId="0" borderId="0" xfId="0" applyFont="1" applyAlignment="1">
      <alignment wrapText="1"/>
    </xf>
    <xf numFmtId="0" fontId="66" fillId="0" borderId="0" xfId="0" applyFont="1" applyAlignment="1">
      <alignment vertical="top" wrapText="1"/>
    </xf>
    <xf numFmtId="0" fontId="42" fillId="0" borderId="0" xfId="0" applyFont="1" applyAlignment="1">
      <alignment horizontal="left" vertical="center" indent="3"/>
    </xf>
    <xf numFmtId="0" fontId="4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53" fillId="0" borderId="0" xfId="0" applyFont="1" applyAlignment="1">
      <alignment horizontal="left" vertical="center" indent="3"/>
    </xf>
    <xf numFmtId="0" fontId="53" fillId="0" borderId="0" xfId="0" applyFont="1" applyAlignment="1">
      <alignment vertical="center" wrapText="1"/>
    </xf>
    <xf numFmtId="0" fontId="47" fillId="0" borderId="15" xfId="0" applyFont="1" applyBorder="1" applyAlignment="1">
      <alignment horizontal="center" wrapText="1"/>
    </xf>
    <xf numFmtId="0" fontId="47" fillId="0" borderId="61" xfId="0" applyFont="1" applyBorder="1" applyAlignment="1">
      <alignment horizontal="center" wrapText="1"/>
    </xf>
    <xf numFmtId="0" fontId="47" fillId="0" borderId="67" xfId="0" applyFont="1" applyBorder="1" applyAlignment="1">
      <alignment horizontal="center" wrapText="1"/>
    </xf>
    <xf numFmtId="3" fontId="66" fillId="0" borderId="150" xfId="0" applyNumberFormat="1" applyFont="1" applyBorder="1" applyAlignment="1" applyProtection="1">
      <alignment horizontal="center" vertical="center" wrapText="1"/>
      <protection hidden="1"/>
    </xf>
    <xf numFmtId="3" fontId="66" fillId="0" borderId="151" xfId="0" applyNumberFormat="1" applyFont="1" applyBorder="1" applyAlignment="1" applyProtection="1">
      <alignment horizontal="center" vertical="center" wrapText="1"/>
      <protection hidden="1"/>
    </xf>
    <xf numFmtId="3" fontId="66" fillId="0" borderId="23" xfId="0" applyNumberFormat="1" applyFont="1" applyBorder="1" applyAlignment="1" applyProtection="1">
      <alignment horizontal="center" vertical="center" wrapText="1"/>
      <protection hidden="1"/>
    </xf>
    <xf numFmtId="3" fontId="66" fillId="0" borderId="152" xfId="0" applyNumberFormat="1" applyFont="1" applyBorder="1" applyAlignment="1" applyProtection="1">
      <alignment horizontal="center" vertical="center" wrapText="1"/>
      <protection hidden="1"/>
    </xf>
    <xf numFmtId="3" fontId="66" fillId="0" borderId="153" xfId="0" applyNumberFormat="1" applyFont="1" applyBorder="1" applyAlignment="1" applyProtection="1">
      <alignment horizontal="center" vertical="center" wrapText="1"/>
      <protection hidden="1"/>
    </xf>
    <xf numFmtId="0" fontId="39" fillId="0" borderId="28" xfId="0" applyFont="1" applyBorder="1" applyAlignment="1">
      <alignment horizontal="left" vertical="center" indent="1"/>
    </xf>
    <xf numFmtId="3" fontId="66" fillId="0" borderId="19" xfId="0" applyNumberFormat="1" applyFont="1" applyBorder="1" applyAlignment="1" applyProtection="1">
      <alignment horizontal="center" vertical="center" wrapText="1"/>
      <protection hidden="1"/>
    </xf>
    <xf numFmtId="3" fontId="66" fillId="0" borderId="48" xfId="0" applyNumberFormat="1" applyFont="1" applyBorder="1" applyAlignment="1" applyProtection="1">
      <alignment horizontal="center" vertical="center" wrapText="1"/>
      <protection hidden="1"/>
    </xf>
    <xf numFmtId="3" fontId="66" fillId="0" borderId="0" xfId="0" applyNumberFormat="1" applyFont="1" applyAlignment="1" applyProtection="1">
      <alignment horizontal="center" vertical="center" wrapText="1"/>
      <protection hidden="1"/>
    </xf>
    <xf numFmtId="3" fontId="66" fillId="0" borderId="63" xfId="0" applyNumberFormat="1" applyFont="1" applyBorder="1" applyAlignment="1" applyProtection="1">
      <alignment horizontal="center" vertical="center" wrapText="1"/>
      <protection hidden="1"/>
    </xf>
    <xf numFmtId="3" fontId="66" fillId="0" borderId="42" xfId="0" applyNumberFormat="1" applyFont="1" applyBorder="1" applyAlignment="1" applyProtection="1">
      <alignment horizontal="center" vertical="center" wrapText="1"/>
      <protection hidden="1"/>
    </xf>
    <xf numFmtId="3" fontId="66" fillId="0" borderId="26" xfId="0" applyNumberFormat="1" applyFont="1" applyBorder="1" applyAlignment="1" applyProtection="1">
      <alignment horizontal="center" vertical="center" wrapText="1"/>
      <protection hidden="1"/>
    </xf>
    <xf numFmtId="3" fontId="66" fillId="0" borderId="28" xfId="0" applyNumberFormat="1" applyFont="1" applyBorder="1" applyAlignment="1" applyProtection="1">
      <alignment horizontal="center" vertical="center" wrapText="1"/>
      <protection hidden="1"/>
    </xf>
    <xf numFmtId="3" fontId="66" fillId="0" borderId="65" xfId="0" applyNumberFormat="1" applyFont="1" applyBorder="1" applyAlignment="1" applyProtection="1">
      <alignment horizontal="center" vertical="center" wrapText="1"/>
      <protection hidden="1"/>
    </xf>
    <xf numFmtId="0" fontId="39" fillId="0" borderId="52" xfId="0" applyFont="1" applyBorder="1" applyAlignment="1">
      <alignment horizontal="left" vertical="center" indent="1"/>
    </xf>
    <xf numFmtId="3" fontId="66" fillId="0" borderId="54" xfId="0" applyNumberFormat="1" applyFont="1" applyBorder="1" applyAlignment="1" applyProtection="1">
      <alignment horizontal="center" vertical="center" wrapText="1"/>
      <protection hidden="1"/>
    </xf>
    <xf numFmtId="3" fontId="66" fillId="0" borderId="56" xfId="0" applyNumberFormat="1" applyFont="1" applyBorder="1" applyAlignment="1" applyProtection="1">
      <alignment horizontal="center" vertical="center" wrapText="1"/>
      <protection hidden="1"/>
    </xf>
    <xf numFmtId="3" fontId="66" fillId="0" borderId="52" xfId="0" applyNumberFormat="1" applyFont="1" applyBorder="1" applyAlignment="1" applyProtection="1">
      <alignment horizontal="center" vertical="center" wrapText="1"/>
      <protection hidden="1"/>
    </xf>
    <xf numFmtId="3" fontId="66" fillId="0" borderId="77" xfId="0" applyNumberFormat="1" applyFont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center" vertical="center" wrapText="1"/>
    </xf>
    <xf numFmtId="0" fontId="70" fillId="0" borderId="17" xfId="0" applyFont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horizontal="center" wrapText="1"/>
    </xf>
    <xf numFmtId="0" fontId="39" fillId="0" borderId="0" xfId="0" applyFont="1" applyAlignment="1">
      <alignment vertical="top" wrapText="1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left" indent="2"/>
    </xf>
    <xf numFmtId="0" fontId="53" fillId="0" borderId="0" xfId="0" applyFont="1" applyAlignment="1">
      <alignment wrapText="1"/>
    </xf>
    <xf numFmtId="0" fontId="49" fillId="0" borderId="0" xfId="0" applyFont="1"/>
    <xf numFmtId="0" fontId="49" fillId="0" borderId="0" xfId="0" applyFont="1" applyAlignment="1">
      <alignment horizontal="right" vertical="center"/>
    </xf>
    <xf numFmtId="0" fontId="38" fillId="0" borderId="10" xfId="0" applyFont="1" applyBorder="1" applyAlignment="1">
      <alignment horizontal="center"/>
    </xf>
    <xf numFmtId="0" fontId="36" fillId="0" borderId="10" xfId="0" applyFont="1" applyBorder="1" applyAlignment="1">
      <alignment vertical="center"/>
    </xf>
    <xf numFmtId="0" fontId="41" fillId="2" borderId="85" xfId="0" applyFont="1" applyFill="1" applyBorder="1" applyAlignment="1" applyProtection="1">
      <alignment horizontal="center" vertical="center"/>
      <protection hidden="1"/>
    </xf>
    <xf numFmtId="0" fontId="41" fillId="2" borderId="45" xfId="0" applyFont="1" applyFill="1" applyBorder="1" applyAlignment="1" applyProtection="1">
      <alignment horizontal="center" vertical="center"/>
      <protection hidden="1"/>
    </xf>
    <xf numFmtId="0" fontId="41" fillId="2" borderId="10" xfId="0" applyFont="1" applyFill="1" applyBorder="1" applyAlignment="1" applyProtection="1">
      <alignment horizontal="center" vertical="center"/>
      <protection hidden="1"/>
    </xf>
    <xf numFmtId="0" fontId="38" fillId="0" borderId="3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41" fillId="2" borderId="88" xfId="0" applyFont="1" applyFill="1" applyBorder="1" applyAlignment="1" applyProtection="1">
      <alignment horizontal="center" vertical="center"/>
      <protection hidden="1"/>
    </xf>
    <xf numFmtId="0" fontId="41" fillId="2" borderId="48" xfId="0" applyFont="1" applyFill="1" applyBorder="1" applyAlignment="1" applyProtection="1">
      <alignment horizontal="center" vertical="center"/>
      <protection hidden="1"/>
    </xf>
    <xf numFmtId="0" fontId="41" fillId="2" borderId="0" xfId="0" applyFont="1" applyFill="1" applyAlignment="1" applyProtection="1">
      <alignment horizontal="center" vertical="center"/>
      <protection hidden="1"/>
    </xf>
    <xf numFmtId="0" fontId="75" fillId="0" borderId="28" xfId="0" applyFont="1" applyBorder="1" applyAlignment="1">
      <alignment horizontal="right"/>
    </xf>
    <xf numFmtId="0" fontId="75" fillId="0" borderId="52" xfId="0" applyFont="1" applyBorder="1" applyAlignment="1">
      <alignment horizontal="right"/>
    </xf>
    <xf numFmtId="0" fontId="41" fillId="0" borderId="0" xfId="0" applyFont="1" applyAlignment="1" applyProtection="1">
      <alignment horizontal="left" indent="2"/>
      <protection hidden="1"/>
    </xf>
    <xf numFmtId="0" fontId="49" fillId="0" borderId="0" xfId="0" applyFont="1" applyProtection="1">
      <protection hidden="1"/>
    </xf>
    <xf numFmtId="0" fontId="53" fillId="0" borderId="0" xfId="0" applyFont="1" applyAlignment="1">
      <alignment horizontal="left" wrapText="1" indent="2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indent="2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vertical="center" wrapText="1"/>
    </xf>
    <xf numFmtId="0" fontId="75" fillId="0" borderId="61" xfId="0" applyFont="1" applyBorder="1" applyAlignment="1">
      <alignment horizontal="center" vertical="center" wrapText="1"/>
    </xf>
    <xf numFmtId="0" fontId="75" fillId="0" borderId="49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48" fillId="0" borderId="130" xfId="0" applyFont="1" applyBorder="1" applyAlignment="1" applyProtection="1">
      <alignment horizontal="center" vertical="center" wrapText="1"/>
      <protection hidden="1"/>
    </xf>
    <xf numFmtId="0" fontId="51" fillId="0" borderId="0" xfId="0" applyFont="1" applyAlignment="1">
      <alignment horizontal="center" vertical="center"/>
    </xf>
    <xf numFmtId="0" fontId="48" fillId="0" borderId="84" xfId="0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left"/>
      <protection hidden="1"/>
    </xf>
    <xf numFmtId="0" fontId="25" fillId="2" borderId="0" xfId="0" applyFont="1" applyFill="1"/>
    <xf numFmtId="0" fontId="53" fillId="0" borderId="0" xfId="0" applyFont="1" applyAlignment="1">
      <alignment horizontal="center" wrapText="1"/>
    </xf>
    <xf numFmtId="0" fontId="77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16" fontId="3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 wrapText="1" indent="4"/>
    </xf>
    <xf numFmtId="0" fontId="41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75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75" fillId="0" borderId="0" xfId="0" applyFont="1" applyAlignment="1">
      <alignment horizontal="center"/>
    </xf>
    <xf numFmtId="0" fontId="41" fillId="0" borderId="26" xfId="0" applyFont="1" applyBorder="1" applyAlignment="1" applyProtection="1">
      <alignment horizontal="center" vertical="center"/>
      <protection hidden="1"/>
    </xf>
    <xf numFmtId="0" fontId="75" fillId="0" borderId="0" xfId="0" applyFont="1" applyAlignment="1">
      <alignment horizontal="right" indent="1"/>
    </xf>
    <xf numFmtId="0" fontId="49" fillId="0" borderId="0" xfId="0" applyFont="1" applyAlignment="1" applyProtection="1">
      <alignment horizontal="center"/>
      <protection hidden="1"/>
    </xf>
    <xf numFmtId="0" fontId="42" fillId="0" borderId="0" xfId="0" applyFont="1" applyAlignment="1">
      <alignment horizontal="left" indent="8"/>
    </xf>
    <xf numFmtId="0" fontId="39" fillId="0" borderId="0" xfId="0" applyFont="1" applyAlignment="1">
      <alignment horizontal="left" vertical="center" wrapText="1"/>
    </xf>
    <xf numFmtId="3" fontId="41" fillId="0" borderId="19" xfId="0" applyNumberFormat="1" applyFont="1" applyBorder="1" applyAlignment="1" applyProtection="1">
      <alignment horizontal="center" vertical="center" wrapText="1"/>
      <protection hidden="1"/>
    </xf>
    <xf numFmtId="3" fontId="41" fillId="0" borderId="88" xfId="0" applyNumberFormat="1" applyFont="1" applyBorder="1" applyAlignment="1" applyProtection="1">
      <alignment horizontal="center" vertical="center" wrapText="1"/>
      <protection hidden="1"/>
    </xf>
    <xf numFmtId="3" fontId="41" fillId="0" borderId="48" xfId="0" applyNumberFormat="1" applyFont="1" applyBorder="1" applyAlignment="1" applyProtection="1">
      <alignment horizontal="center" vertical="center" wrapText="1"/>
      <protection hidden="1"/>
    </xf>
    <xf numFmtId="3" fontId="41" fillId="0" borderId="97" xfId="0" applyNumberFormat="1" applyFont="1" applyBorder="1" applyAlignment="1" applyProtection="1">
      <alignment horizontal="center" vertical="center" wrapText="1"/>
      <protection hidden="1"/>
    </xf>
    <xf numFmtId="3" fontId="27" fillId="0" borderId="0" xfId="0" applyNumberFormat="1" applyFont="1"/>
    <xf numFmtId="0" fontId="78" fillId="0" borderId="41" xfId="0" applyFont="1" applyBorder="1" applyAlignment="1">
      <alignment horizontal="left" vertical="center" wrapText="1" indent="2"/>
    </xf>
    <xf numFmtId="3" fontId="41" fillId="0" borderId="42" xfId="0" applyNumberFormat="1" applyFont="1" applyBorder="1" applyAlignment="1" applyProtection="1">
      <alignment horizontal="center" vertical="center" wrapText="1"/>
      <protection hidden="1"/>
    </xf>
    <xf numFmtId="0" fontId="78" fillId="0" borderId="118" xfId="0" applyFont="1" applyBorder="1" applyAlignment="1">
      <alignment horizontal="left" vertical="center" wrapText="1" indent="2"/>
    </xf>
    <xf numFmtId="3" fontId="41" fillId="0" borderId="119" xfId="0" applyNumberFormat="1" applyFont="1" applyBorder="1" applyAlignment="1" applyProtection="1">
      <alignment horizontal="center" vertical="center" wrapText="1"/>
      <protection hidden="1"/>
    </xf>
    <xf numFmtId="3" fontId="41" fillId="0" borderId="129" xfId="0" applyNumberFormat="1" applyFont="1" applyBorder="1" applyAlignment="1" applyProtection="1">
      <alignment horizontal="center" vertical="center" wrapText="1"/>
      <protection hidden="1"/>
    </xf>
    <xf numFmtId="3" fontId="41" fillId="0" borderId="130" xfId="0" applyNumberFormat="1" applyFont="1" applyBorder="1" applyAlignment="1" applyProtection="1">
      <alignment horizontal="center" vertical="center" wrapText="1"/>
      <protection hidden="1"/>
    </xf>
    <xf numFmtId="3" fontId="41" fillId="0" borderId="131" xfId="0" applyNumberFormat="1" applyFont="1" applyBorder="1" applyAlignment="1" applyProtection="1">
      <alignment horizontal="center" vertical="center" wrapText="1"/>
      <protection hidden="1"/>
    </xf>
    <xf numFmtId="3" fontId="41" fillId="0" borderId="35" xfId="0" applyNumberFormat="1" applyFont="1" applyBorder="1" applyAlignment="1" applyProtection="1">
      <alignment horizontal="center" vertical="center" wrapText="1"/>
      <protection hidden="1"/>
    </xf>
    <xf numFmtId="0" fontId="35" fillId="0" borderId="41" xfId="0" applyFont="1" applyBorder="1" applyAlignment="1">
      <alignment horizontal="left" vertical="center" wrapText="1" indent="2"/>
    </xf>
    <xf numFmtId="3" fontId="41" fillId="0" borderId="87" xfId="0" applyNumberFormat="1" applyFont="1" applyBorder="1" applyAlignment="1" applyProtection="1">
      <alignment horizontal="center" vertical="center" wrapText="1"/>
      <protection hidden="1"/>
    </xf>
    <xf numFmtId="3" fontId="41" fillId="0" borderId="26" xfId="0" applyNumberFormat="1" applyFont="1" applyBorder="1" applyAlignment="1" applyProtection="1">
      <alignment horizontal="center" vertical="center" wrapText="1"/>
      <protection hidden="1"/>
    </xf>
    <xf numFmtId="3" fontId="41" fillId="0" borderId="27" xfId="0" applyNumberFormat="1" applyFont="1" applyBorder="1" applyAlignment="1" applyProtection="1">
      <alignment horizontal="center" vertical="center" wrapText="1"/>
      <protection hidden="1"/>
    </xf>
    <xf numFmtId="0" fontId="27" fillId="0" borderId="123" xfId="0" applyFont="1" applyBorder="1" applyAlignment="1">
      <alignment horizontal="left" vertical="center" wrapText="1" indent="4"/>
    </xf>
    <xf numFmtId="3" fontId="41" fillId="0" borderId="92" xfId="0" applyNumberFormat="1" applyFont="1" applyBorder="1" applyAlignment="1" applyProtection="1">
      <alignment horizontal="center" vertical="center" wrapText="1"/>
      <protection hidden="1"/>
    </xf>
    <xf numFmtId="0" fontId="27" fillId="0" borderId="118" xfId="0" applyFont="1" applyBorder="1" applyAlignment="1">
      <alignment horizontal="left" vertical="center" wrapText="1" indent="4"/>
    </xf>
    <xf numFmtId="0" fontId="49" fillId="0" borderId="132" xfId="0" applyFont="1" applyBorder="1" applyAlignment="1">
      <alignment horizontal="left" vertical="center" wrapText="1"/>
    </xf>
    <xf numFmtId="3" fontId="41" fillId="0" borderId="133" xfId="0" applyNumberFormat="1" applyFont="1" applyBorder="1" applyAlignment="1" applyProtection="1">
      <alignment horizontal="center" vertical="center" wrapText="1"/>
      <protection hidden="1"/>
    </xf>
    <xf numFmtId="3" fontId="41" fillId="0" borderId="134" xfId="0" applyNumberFormat="1" applyFont="1" applyBorder="1" applyAlignment="1" applyProtection="1">
      <alignment horizontal="center" vertical="center" wrapText="1"/>
      <protection hidden="1"/>
    </xf>
    <xf numFmtId="3" fontId="41" fillId="0" borderId="135" xfId="0" applyNumberFormat="1" applyFont="1" applyBorder="1" applyAlignment="1" applyProtection="1">
      <alignment horizontal="center" vertical="center" wrapText="1"/>
      <protection hidden="1"/>
    </xf>
    <xf numFmtId="3" fontId="41" fillId="0" borderId="136" xfId="0" applyNumberFormat="1" applyFont="1" applyBorder="1" applyAlignment="1" applyProtection="1">
      <alignment horizontal="center" vertical="center" wrapText="1"/>
      <protection hidden="1"/>
    </xf>
    <xf numFmtId="0" fontId="35" fillId="0" borderId="132" xfId="0" applyFont="1" applyBorder="1" applyAlignment="1">
      <alignment horizontal="left" vertical="center" wrapText="1" indent="2"/>
    </xf>
    <xf numFmtId="0" fontId="35" fillId="0" borderId="40" xfId="0" applyFont="1" applyBorder="1" applyAlignment="1">
      <alignment horizontal="left" vertical="center" wrapText="1" indent="2"/>
    </xf>
    <xf numFmtId="0" fontId="35" fillId="0" borderId="118" xfId="0" applyFont="1" applyBorder="1" applyAlignment="1">
      <alignment horizontal="left" vertical="center" wrapText="1" indent="2"/>
    </xf>
    <xf numFmtId="0" fontId="39" fillId="0" borderId="40" xfId="0" applyFont="1" applyBorder="1" applyAlignment="1">
      <alignment horizontal="left" vertical="center" wrapText="1"/>
    </xf>
    <xf numFmtId="0" fontId="78" fillId="0" borderId="132" xfId="0" applyFont="1" applyBorder="1" applyAlignment="1">
      <alignment horizontal="left" vertical="center" wrapText="1" indent="2"/>
    </xf>
    <xf numFmtId="0" fontId="78" fillId="0" borderId="53" xfId="0" applyFont="1" applyBorder="1" applyAlignment="1">
      <alignment horizontal="left" vertical="center" wrapText="1" indent="2"/>
    </xf>
    <xf numFmtId="3" fontId="41" fillId="0" borderId="54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48" fillId="0" borderId="0" xfId="0" applyFont="1" applyAlignment="1" applyProtection="1">
      <alignment horizontal="left" vertical="center" indent="2"/>
      <protection hidden="1"/>
    </xf>
    <xf numFmtId="0" fontId="53" fillId="0" borderId="0" xfId="0" applyFont="1" applyAlignment="1" applyProtection="1">
      <alignment horizontal="left"/>
      <protection hidden="1"/>
    </xf>
    <xf numFmtId="0" fontId="53" fillId="0" borderId="0" xfId="0" applyFont="1" applyAlignment="1" applyProtection="1">
      <alignment horizontal="left" indent="4"/>
      <protection hidden="1"/>
    </xf>
    <xf numFmtId="0" fontId="53" fillId="0" borderId="0" xfId="0" applyFont="1" applyProtection="1">
      <protection hidden="1"/>
    </xf>
    <xf numFmtId="0" fontId="36" fillId="0" borderId="17" xfId="0" applyFont="1" applyBorder="1" applyAlignment="1" applyProtection="1">
      <alignment vertical="center" wrapText="1"/>
      <protection hidden="1"/>
    </xf>
    <xf numFmtId="0" fontId="49" fillId="0" borderId="164" xfId="0" applyFont="1" applyBorder="1" applyAlignment="1" applyProtection="1">
      <alignment horizontal="center" vertical="center" wrapText="1"/>
      <protection hidden="1"/>
    </xf>
    <xf numFmtId="0" fontId="75" fillId="0" borderId="165" xfId="0" applyFont="1" applyBorder="1" applyAlignment="1" applyProtection="1">
      <alignment horizontal="center" vertical="center" wrapText="1"/>
      <protection hidden="1"/>
    </xf>
    <xf numFmtId="0" fontId="49" fillId="0" borderId="166" xfId="0" applyFont="1" applyBorder="1" applyAlignment="1" applyProtection="1">
      <alignment horizontal="center" vertical="center" wrapText="1"/>
      <protection hidden="1"/>
    </xf>
    <xf numFmtId="3" fontId="41" fillId="0" borderId="13" xfId="0" applyNumberFormat="1" applyFont="1" applyBorder="1" applyAlignment="1" applyProtection="1">
      <alignment horizontal="center" vertical="center" wrapText="1"/>
      <protection hidden="1"/>
    </xf>
    <xf numFmtId="3" fontId="41" fillId="0" borderId="85" xfId="0" applyNumberFormat="1" applyFont="1" applyBorder="1" applyAlignment="1" applyProtection="1">
      <alignment horizontal="center" vertical="center" wrapText="1"/>
      <protection hidden="1"/>
    </xf>
    <xf numFmtId="3" fontId="41" fillId="0" borderId="45" xfId="0" applyNumberFormat="1" applyFont="1" applyBorder="1" applyAlignment="1" applyProtection="1">
      <alignment horizontal="center" vertical="center" wrapText="1"/>
      <protection hidden="1"/>
    </xf>
    <xf numFmtId="3" fontId="41" fillId="0" borderId="124" xfId="0" applyNumberFormat="1" applyFont="1" applyBorder="1" applyAlignment="1" applyProtection="1">
      <alignment horizontal="center" vertical="center" wrapText="1"/>
      <protection hidden="1"/>
    </xf>
    <xf numFmtId="3" fontId="41" fillId="0" borderId="167" xfId="0" applyNumberFormat="1" applyFont="1" applyBorder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left" vertical="center"/>
      <protection hidden="1"/>
    </xf>
    <xf numFmtId="3" fontId="41" fillId="0" borderId="170" xfId="0" applyNumberFormat="1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65" fillId="0" borderId="0" xfId="0" applyFont="1" applyAlignment="1">
      <alignment vertical="center"/>
    </xf>
    <xf numFmtId="0" fontId="65" fillId="0" borderId="0" xfId="0" applyFont="1" applyAlignment="1" applyProtection="1">
      <alignment horizontal="center" vertical="center"/>
      <protection hidden="1"/>
    </xf>
    <xf numFmtId="0" fontId="65" fillId="0" borderId="0" xfId="0" applyFont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 wrapText="1" indent="1"/>
      <protection hidden="1"/>
    </xf>
    <xf numFmtId="3" fontId="41" fillId="0" borderId="171" xfId="0" applyNumberFormat="1" applyFont="1" applyBorder="1" applyAlignment="1" applyProtection="1">
      <alignment horizontal="center" vertical="center" wrapText="1"/>
      <protection hidden="1"/>
    </xf>
    <xf numFmtId="3" fontId="41" fillId="0" borderId="10" xfId="0" applyNumberFormat="1" applyFont="1" applyBorder="1" applyAlignment="1" applyProtection="1">
      <alignment horizontal="center" vertical="center" wrapText="1"/>
      <protection hidden="1"/>
    </xf>
    <xf numFmtId="3" fontId="41" fillId="0" borderId="172" xfId="0" applyNumberFormat="1" applyFont="1" applyBorder="1" applyAlignment="1" applyProtection="1">
      <alignment horizontal="center" vertical="center" wrapText="1"/>
      <protection hidden="1"/>
    </xf>
    <xf numFmtId="3" fontId="41" fillId="0" borderId="173" xfId="0" applyNumberFormat="1" applyFont="1" applyBorder="1" applyAlignment="1" applyProtection="1">
      <alignment horizontal="center" vertical="center" wrapText="1"/>
      <protection hidden="1"/>
    </xf>
    <xf numFmtId="0" fontId="49" fillId="0" borderId="154" xfId="0" applyFont="1" applyBorder="1" applyAlignment="1" applyProtection="1">
      <alignment vertical="center"/>
      <protection hidden="1"/>
    </xf>
    <xf numFmtId="3" fontId="41" fillId="0" borderId="12" xfId="0" applyNumberFormat="1" applyFont="1" applyBorder="1" applyAlignment="1" applyProtection="1">
      <alignment horizontal="center" vertical="center" wrapText="1"/>
      <protection hidden="1"/>
    </xf>
    <xf numFmtId="3" fontId="41" fillId="0" borderId="155" xfId="0" applyNumberFormat="1" applyFont="1" applyBorder="1" applyAlignment="1" applyProtection="1">
      <alignment horizontal="center" vertical="center" wrapText="1"/>
      <protection hidden="1"/>
    </xf>
    <xf numFmtId="0" fontId="48" fillId="0" borderId="156" xfId="0" applyFont="1" applyBorder="1" applyAlignment="1" applyProtection="1">
      <alignment horizontal="right" vertical="center"/>
      <protection hidden="1"/>
    </xf>
    <xf numFmtId="3" fontId="41" fillId="0" borderId="157" xfId="0" applyNumberFormat="1" applyFont="1" applyBorder="1" applyAlignment="1" applyProtection="1">
      <alignment horizontal="center" vertical="center" wrapText="1"/>
      <protection hidden="1"/>
    </xf>
    <xf numFmtId="0" fontId="48" fillId="0" borderId="158" xfId="0" applyFont="1" applyBorder="1" applyAlignment="1" applyProtection="1">
      <alignment horizontal="right" vertical="center"/>
      <protection hidden="1"/>
    </xf>
    <xf numFmtId="0" fontId="27" fillId="0" borderId="20" xfId="0" applyFont="1" applyBorder="1" applyAlignment="1" applyProtection="1">
      <alignment horizontal="center" vertical="center"/>
      <protection locked="0"/>
    </xf>
    <xf numFmtId="3" fontId="41" fillId="0" borderId="20" xfId="0" applyNumberFormat="1" applyFont="1" applyBorder="1" applyAlignment="1" applyProtection="1">
      <alignment horizontal="center" vertical="center" wrapText="1"/>
      <protection hidden="1"/>
    </xf>
    <xf numFmtId="3" fontId="41" fillId="0" borderId="159" xfId="0" applyNumberFormat="1" applyFont="1" applyBorder="1" applyAlignment="1" applyProtection="1">
      <alignment horizontal="center" vertical="center" wrapText="1"/>
      <protection hidden="1"/>
    </xf>
    <xf numFmtId="0" fontId="65" fillId="0" borderId="36" xfId="0" applyFont="1" applyBorder="1" applyAlignment="1">
      <alignment vertical="center"/>
    </xf>
    <xf numFmtId="0" fontId="42" fillId="0" borderId="0" xfId="0" applyFont="1" applyAlignment="1">
      <alignment horizontal="left" indent="13"/>
    </xf>
    <xf numFmtId="0" fontId="27" fillId="0" borderId="0" xfId="0" applyFont="1" applyAlignment="1">
      <alignment horizontal="left" indent="11"/>
    </xf>
    <xf numFmtId="0" fontId="42" fillId="0" borderId="0" xfId="0" applyFont="1"/>
    <xf numFmtId="0" fontId="47" fillId="0" borderId="39" xfId="0" applyFont="1" applyBorder="1" applyAlignment="1">
      <alignment horizontal="center" wrapText="1"/>
    </xf>
    <xf numFmtId="0" fontId="36" fillId="0" borderId="0" xfId="0" applyFont="1" applyAlignment="1">
      <alignment horizontal="left" vertical="center"/>
    </xf>
    <xf numFmtId="0" fontId="66" fillId="0" borderId="19" xfId="0" applyFont="1" applyBorder="1" applyAlignment="1" applyProtection="1">
      <alignment horizontal="center" vertical="center" wrapText="1"/>
      <protection hidden="1"/>
    </xf>
    <xf numFmtId="0" fontId="66" fillId="0" borderId="48" xfId="0" applyFont="1" applyBorder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3" fontId="41" fillId="0" borderId="65" xfId="0" applyNumberFormat="1" applyFont="1" applyBorder="1" applyAlignment="1" applyProtection="1">
      <alignment horizontal="center" vertical="center" wrapText="1"/>
      <protection hidden="1"/>
    </xf>
    <xf numFmtId="0" fontId="66" fillId="0" borderId="69" xfId="0" applyFont="1" applyBorder="1" applyAlignment="1" applyProtection="1">
      <alignment horizontal="center" vertical="center" wrapText="1"/>
      <protection hidden="1"/>
    </xf>
    <xf numFmtId="0" fontId="35" fillId="0" borderId="28" xfId="0" applyFont="1" applyBorder="1" applyAlignment="1">
      <alignment horizontal="left" vertical="center" wrapText="1" indent="3"/>
    </xf>
    <xf numFmtId="3" fontId="41" fillId="0" borderId="28" xfId="0" applyNumberFormat="1" applyFont="1" applyBorder="1" applyAlignment="1" applyProtection="1">
      <alignment horizontal="center" vertical="center" wrapText="1"/>
      <protection hidden="1"/>
    </xf>
    <xf numFmtId="0" fontId="35" fillId="0" borderId="117" xfId="0" applyFont="1" applyBorder="1" applyAlignment="1">
      <alignment horizontal="left" vertical="center" wrapText="1" indent="3"/>
    </xf>
    <xf numFmtId="3" fontId="41" fillId="0" borderId="120" xfId="0" applyNumberFormat="1" applyFont="1" applyBorder="1" applyAlignment="1" applyProtection="1">
      <alignment horizontal="center" vertical="center" wrapText="1"/>
      <protection hidden="1"/>
    </xf>
    <xf numFmtId="3" fontId="41" fillId="0" borderId="117" xfId="0" applyNumberFormat="1" applyFont="1" applyBorder="1" applyAlignment="1" applyProtection="1">
      <alignment horizontal="center" vertical="center" wrapText="1"/>
      <protection hidden="1"/>
    </xf>
    <xf numFmtId="3" fontId="41" fillId="0" borderId="121" xfId="0" applyNumberFormat="1" applyFont="1" applyBorder="1" applyAlignment="1" applyProtection="1">
      <alignment horizontal="center" vertical="center" wrapText="1"/>
      <protection hidden="1"/>
    </xf>
    <xf numFmtId="3" fontId="41" fillId="0" borderId="108" xfId="0" applyNumberFormat="1" applyFont="1" applyBorder="1" applyAlignment="1" applyProtection="1">
      <alignment horizontal="center" vertical="center" wrapText="1"/>
      <protection hidden="1"/>
    </xf>
    <xf numFmtId="0" fontId="35" fillId="0" borderId="31" xfId="0" applyFont="1" applyBorder="1" applyAlignment="1">
      <alignment horizontal="left" vertical="center" indent="3"/>
    </xf>
    <xf numFmtId="0" fontId="65" fillId="0" borderId="0" xfId="0" applyFont="1" applyAlignment="1">
      <alignment horizontal="left"/>
    </xf>
    <xf numFmtId="0" fontId="42" fillId="0" borderId="0" xfId="0" applyFont="1" applyAlignment="1">
      <alignment horizontal="left" indent="7"/>
    </xf>
    <xf numFmtId="0" fontId="42" fillId="0" borderId="15" xfId="0" applyFont="1" applyBorder="1"/>
    <xf numFmtId="3" fontId="41" fillId="0" borderId="58" xfId="0" applyNumberFormat="1" applyFont="1" applyBorder="1" applyAlignment="1" applyProtection="1">
      <alignment horizontal="center" vertical="center" shrinkToFit="1"/>
      <protection hidden="1"/>
    </xf>
    <xf numFmtId="3" fontId="41" fillId="0" borderId="48" xfId="0" applyNumberFormat="1" applyFont="1" applyBorder="1" applyAlignment="1" applyProtection="1">
      <alignment horizontal="center" vertical="center" shrinkToFit="1"/>
      <protection hidden="1"/>
    </xf>
    <xf numFmtId="3" fontId="41" fillId="0" borderId="54" xfId="0" applyNumberFormat="1" applyFont="1" applyBorder="1" applyAlignment="1" applyProtection="1">
      <alignment horizontal="center" vertical="center" shrinkToFit="1"/>
      <protection hidden="1"/>
    </xf>
    <xf numFmtId="3" fontId="41" fillId="0" borderId="56" xfId="0" applyNumberFormat="1" applyFont="1" applyBorder="1" applyAlignment="1" applyProtection="1">
      <alignment horizontal="center" vertical="center" shrinkToFit="1"/>
      <protection hidden="1"/>
    </xf>
    <xf numFmtId="3" fontId="41" fillId="0" borderId="52" xfId="0" applyNumberFormat="1" applyFont="1" applyBorder="1" applyAlignment="1" applyProtection="1">
      <alignment horizontal="center" vertical="center" shrinkToFit="1"/>
      <protection hidden="1"/>
    </xf>
    <xf numFmtId="3" fontId="41" fillId="0" borderId="77" xfId="0" applyNumberFormat="1" applyFont="1" applyBorder="1" applyAlignment="1" applyProtection="1">
      <alignment horizontal="center" vertical="center" shrinkToFit="1"/>
      <protection hidden="1"/>
    </xf>
    <xf numFmtId="0" fontId="42" fillId="0" borderId="0" xfId="0" applyFont="1" applyAlignment="1">
      <alignment horizontal="left" indent="10"/>
    </xf>
    <xf numFmtId="3" fontId="41" fillId="0" borderId="19" xfId="0" applyNumberFormat="1" applyFont="1" applyBorder="1" applyAlignment="1" applyProtection="1">
      <alignment horizontal="center" vertical="center" shrinkToFit="1"/>
      <protection hidden="1"/>
    </xf>
    <xf numFmtId="3" fontId="41" fillId="0" borderId="39" xfId="0" applyNumberFormat="1" applyFont="1" applyBorder="1" applyAlignment="1" applyProtection="1">
      <alignment horizontal="center" vertical="center" shrinkToFit="1"/>
      <protection hidden="1"/>
    </xf>
    <xf numFmtId="3" fontId="41" fillId="0" borderId="49" xfId="0" applyNumberFormat="1" applyFont="1" applyBorder="1" applyAlignment="1" applyProtection="1">
      <alignment horizontal="center" vertical="center" shrinkToFit="1"/>
      <protection hidden="1"/>
    </xf>
    <xf numFmtId="3" fontId="41" fillId="0" borderId="15" xfId="0" applyNumberFormat="1" applyFont="1" applyBorder="1" applyAlignment="1" applyProtection="1">
      <alignment horizontal="center" vertical="center" shrinkToFit="1"/>
      <protection hidden="1"/>
    </xf>
    <xf numFmtId="3" fontId="41" fillId="0" borderId="61" xfId="0" applyNumberFormat="1" applyFont="1" applyBorder="1" applyAlignment="1" applyProtection="1">
      <alignment horizontal="center" vertical="center" shrinkToFit="1"/>
      <protection hidden="1"/>
    </xf>
    <xf numFmtId="0" fontId="42" fillId="0" borderId="0" xfId="0" applyFont="1" applyAlignment="1">
      <alignment horizontal="left" indent="19"/>
    </xf>
    <xf numFmtId="3" fontId="41" fillId="0" borderId="76" xfId="0" applyNumberFormat="1" applyFont="1" applyBorder="1" applyAlignment="1" applyProtection="1">
      <alignment horizontal="center" vertical="center" shrinkToFit="1"/>
      <protection hidden="1"/>
    </xf>
    <xf numFmtId="3" fontId="41" fillId="0" borderId="80" xfId="0" applyNumberFormat="1" applyFont="1" applyBorder="1" applyAlignment="1" applyProtection="1">
      <alignment horizontal="center" vertical="center" shrinkToFit="1"/>
      <protection hidden="1"/>
    </xf>
    <xf numFmtId="3" fontId="41" fillId="0" borderId="66" xfId="0" applyNumberFormat="1" applyFont="1" applyBorder="1" applyAlignment="1" applyProtection="1">
      <alignment horizontal="center" vertical="center" shrinkToFit="1"/>
      <protection hidden="1"/>
    </xf>
    <xf numFmtId="3" fontId="41" fillId="0" borderId="90" xfId="0" applyNumberFormat="1" applyFont="1" applyBorder="1" applyAlignment="1" applyProtection="1">
      <alignment horizontal="center" vertical="center" shrinkToFit="1"/>
      <protection hidden="1"/>
    </xf>
    <xf numFmtId="3" fontId="41" fillId="0" borderId="31" xfId="0" applyNumberFormat="1" applyFont="1" applyBorder="1" applyAlignment="1" applyProtection="1">
      <alignment horizontal="center" vertical="center" shrinkToFit="1"/>
      <protection hidden="1"/>
    </xf>
    <xf numFmtId="3" fontId="41" fillId="0" borderId="91" xfId="0" applyNumberFormat="1" applyFont="1" applyBorder="1" applyAlignment="1" applyProtection="1">
      <alignment horizontal="center" vertical="center" shrinkToFit="1"/>
      <protection hidden="1"/>
    </xf>
    <xf numFmtId="3" fontId="41" fillId="0" borderId="78" xfId="0" applyNumberFormat="1" applyFont="1" applyBorder="1" applyAlignment="1" applyProtection="1">
      <alignment horizontal="center" vertical="center" shrinkToFit="1"/>
      <protection hidden="1"/>
    </xf>
    <xf numFmtId="0" fontId="39" fillId="0" borderId="0" xfId="0" applyFont="1" applyAlignment="1" applyProtection="1">
      <alignment horizontal="justify"/>
      <protection hidden="1"/>
    </xf>
    <xf numFmtId="0" fontId="65" fillId="0" borderId="0" xfId="0" applyFont="1" applyAlignment="1" applyProtection="1">
      <alignment horizontal="left"/>
      <protection hidden="1"/>
    </xf>
    <xf numFmtId="0" fontId="82" fillId="0" borderId="36" xfId="0" applyFont="1" applyBorder="1" applyAlignment="1" applyProtection="1">
      <alignment vertical="center"/>
      <protection hidden="1"/>
    </xf>
    <xf numFmtId="3" fontId="41" fillId="0" borderId="144" xfId="0" applyNumberFormat="1" applyFont="1" applyBorder="1" applyAlignment="1" applyProtection="1">
      <alignment horizontal="center" vertical="center" shrinkToFit="1"/>
      <protection hidden="1"/>
    </xf>
    <xf numFmtId="3" fontId="41" fillId="0" borderId="92" xfId="0" applyNumberFormat="1" applyFont="1" applyBorder="1" applyAlignment="1" applyProtection="1">
      <alignment horizontal="center" vertical="center" shrinkToFit="1"/>
      <protection hidden="1"/>
    </xf>
    <xf numFmtId="3" fontId="41" fillId="0" borderId="81" xfId="0" applyNumberFormat="1" applyFont="1" applyBorder="1" applyAlignment="1" applyProtection="1">
      <alignment horizontal="center" vertical="center" shrinkToFit="1"/>
      <protection hidden="1"/>
    </xf>
    <xf numFmtId="3" fontId="41" fillId="0" borderId="32" xfId="0" applyNumberFormat="1" applyFont="1" applyBorder="1" applyAlignment="1" applyProtection="1">
      <alignment horizontal="center" vertical="center" shrinkToFit="1"/>
      <protection hidden="1"/>
    </xf>
    <xf numFmtId="3" fontId="41" fillId="0" borderId="29" xfId="0" applyNumberFormat="1" applyFont="1" applyBorder="1" applyAlignment="1" applyProtection="1">
      <alignment horizontal="center" vertical="center" shrinkToFit="1"/>
      <protection hidden="1"/>
    </xf>
    <xf numFmtId="3" fontId="41" fillId="0" borderId="28" xfId="0" applyNumberFormat="1" applyFont="1" applyBorder="1" applyAlignment="1" applyProtection="1">
      <alignment vertical="center" shrinkToFit="1"/>
      <protection hidden="1"/>
    </xf>
    <xf numFmtId="3" fontId="41" fillId="0" borderId="66" xfId="0" applyNumberFormat="1" applyFont="1" applyBorder="1" applyAlignment="1" applyProtection="1">
      <alignment vertical="center" shrinkToFit="1"/>
      <protection hidden="1"/>
    </xf>
    <xf numFmtId="3" fontId="41" fillId="0" borderId="65" xfId="0" applyNumberFormat="1" applyFont="1" applyBorder="1" applyAlignment="1" applyProtection="1">
      <alignment vertical="center" shrinkToFit="1"/>
      <protection hidden="1"/>
    </xf>
    <xf numFmtId="3" fontId="41" fillId="0" borderId="145" xfId="0" applyNumberFormat="1" applyFont="1" applyBorder="1" applyAlignment="1" applyProtection="1">
      <alignment horizontal="center" vertical="center" shrinkToFit="1"/>
      <protection hidden="1"/>
    </xf>
    <xf numFmtId="3" fontId="65" fillId="0" borderId="0" xfId="0" applyNumberFormat="1" applyFont="1" applyAlignment="1" applyProtection="1">
      <alignment horizontal="center" vertical="center" wrapText="1"/>
      <protection hidden="1"/>
    </xf>
    <xf numFmtId="3" fontId="83" fillId="0" borderId="0" xfId="0" applyNumberFormat="1" applyFont="1" applyAlignment="1" applyProtection="1">
      <alignment horizontal="center" vertical="center" wrapText="1"/>
      <protection hidden="1"/>
    </xf>
    <xf numFmtId="0" fontId="81" fillId="0" borderId="0" xfId="0" applyFont="1" applyAlignment="1">
      <alignment wrapText="1"/>
    </xf>
    <xf numFmtId="0" fontId="64" fillId="0" borderId="36" xfId="0" applyFont="1" applyBorder="1" applyAlignment="1" applyProtection="1">
      <alignment vertical="center" wrapText="1"/>
      <protection hidden="1"/>
    </xf>
    <xf numFmtId="0" fontId="64" fillId="0" borderId="0" xfId="0" applyFont="1" applyAlignment="1" applyProtection="1">
      <alignment horizontal="center" wrapText="1"/>
      <protection hidden="1"/>
    </xf>
    <xf numFmtId="0" fontId="27" fillId="0" borderId="0" xfId="0" applyFont="1" applyAlignment="1">
      <alignment horizontal="left" indent="16"/>
    </xf>
    <xf numFmtId="0" fontId="64" fillId="0" borderId="0" xfId="0" applyFont="1" applyAlignment="1">
      <alignment horizontal="left" indent="16"/>
    </xf>
    <xf numFmtId="0" fontId="30" fillId="0" borderId="24" xfId="0" applyFont="1" applyBorder="1" applyAlignment="1">
      <alignment horizontal="left" vertical="center" wrapText="1"/>
    </xf>
    <xf numFmtId="3" fontId="41" fillId="0" borderId="44" xfId="0" applyNumberFormat="1" applyFont="1" applyBorder="1" applyAlignment="1" applyProtection="1">
      <alignment horizontal="center" vertical="center" shrinkToFit="1"/>
      <protection hidden="1"/>
    </xf>
    <xf numFmtId="3" fontId="41" fillId="0" borderId="47" xfId="0" applyNumberFormat="1" applyFont="1" applyBorder="1" applyAlignment="1" applyProtection="1">
      <alignment horizontal="center" vertical="center" shrinkToFit="1"/>
      <protection hidden="1"/>
    </xf>
    <xf numFmtId="3" fontId="41" fillId="0" borderId="18" xfId="0" applyNumberFormat="1" applyFont="1" applyBorder="1" applyAlignment="1" applyProtection="1">
      <alignment horizontal="center" vertical="center" shrinkToFit="1"/>
      <protection hidden="1"/>
    </xf>
    <xf numFmtId="3" fontId="41" fillId="0" borderId="74" xfId="0" applyNumberFormat="1" applyFont="1" applyBorder="1" applyAlignment="1" applyProtection="1">
      <alignment horizontal="center" vertical="center" shrinkToFit="1"/>
      <protection hidden="1"/>
    </xf>
    <xf numFmtId="3" fontId="41" fillId="0" borderId="75" xfId="0" applyNumberFormat="1" applyFont="1" applyBorder="1" applyAlignment="1" applyProtection="1">
      <alignment horizontal="center" vertical="center" shrinkToFit="1"/>
      <protection hidden="1"/>
    </xf>
    <xf numFmtId="0" fontId="48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horizontal="left" vertical="center" wrapText="1" indent="2"/>
      <protection hidden="1"/>
    </xf>
    <xf numFmtId="1" fontId="65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1" fontId="27" fillId="0" borderId="0" xfId="0" applyNumberFormat="1" applyFont="1"/>
    <xf numFmtId="0" fontId="0" fillId="0" borderId="0" xfId="0" applyAlignment="1">
      <alignment horizontal="left"/>
    </xf>
    <xf numFmtId="0" fontId="0" fillId="34" borderId="0" xfId="0" applyFill="1"/>
    <xf numFmtId="3" fontId="41" fillId="0" borderId="108" xfId="0" applyNumberFormat="1" applyFont="1" applyBorder="1" applyAlignment="1" applyProtection="1">
      <alignment horizontal="center" vertical="center" shrinkToFit="1"/>
      <protection hidden="1"/>
    </xf>
    <xf numFmtId="0" fontId="31" fillId="37" borderId="26" xfId="0" applyFont="1" applyFill="1" applyBorder="1" applyAlignment="1" applyProtection="1">
      <alignment vertical="center" shrinkToFit="1"/>
      <protection locked="0"/>
    </xf>
    <xf numFmtId="164" fontId="34" fillId="37" borderId="26" xfId="0" applyNumberFormat="1" applyFont="1" applyFill="1" applyBorder="1" applyAlignment="1" applyProtection="1">
      <alignment horizontal="left" vertical="center"/>
      <protection locked="0"/>
    </xf>
    <xf numFmtId="0" fontId="34" fillId="37" borderId="26" xfId="0" applyFont="1" applyFill="1" applyBorder="1" applyAlignment="1" applyProtection="1">
      <alignment vertical="center" shrinkToFit="1"/>
      <protection locked="0"/>
    </xf>
    <xf numFmtId="0" fontId="34" fillId="37" borderId="26" xfId="0" applyFont="1" applyFill="1" applyBorder="1" applyAlignment="1" applyProtection="1">
      <alignment vertical="center"/>
      <protection locked="0"/>
    </xf>
    <xf numFmtId="49" fontId="34" fillId="37" borderId="26" xfId="0" applyNumberFormat="1" applyFont="1" applyFill="1" applyBorder="1" applyAlignment="1" applyProtection="1">
      <alignment vertical="center"/>
      <protection locked="0"/>
    </xf>
    <xf numFmtId="0" fontId="34" fillId="37" borderId="26" xfId="0" applyFont="1" applyFill="1" applyBorder="1" applyAlignment="1" applyProtection="1">
      <alignment horizontal="left" vertical="center"/>
      <protection locked="0"/>
    </xf>
    <xf numFmtId="3" fontId="41" fillId="37" borderId="45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71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48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69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26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66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50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73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10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0" xfId="0" applyNumberFormat="1" applyFont="1" applyFill="1" applyAlignment="1" applyProtection="1">
      <alignment horizontal="center" vertical="center" shrinkToFit="1"/>
      <protection locked="0"/>
    </xf>
    <xf numFmtId="3" fontId="41" fillId="37" borderId="28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25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51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76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56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78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11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52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15" xfId="0" applyFont="1" applyBorder="1" applyAlignment="1" applyProtection="1">
      <alignment vertical="center"/>
      <protection hidden="1"/>
    </xf>
    <xf numFmtId="0" fontId="48" fillId="0" borderId="123" xfId="0" quotePrefix="1" applyFont="1" applyBorder="1" applyAlignment="1">
      <alignment horizontal="left" vertical="center" wrapText="1" indent="2"/>
    </xf>
    <xf numFmtId="0" fontId="48" fillId="0" borderId="53" xfId="0" quotePrefix="1" applyFont="1" applyBorder="1" applyAlignment="1">
      <alignment horizontal="left" vertical="center" wrapText="1" indent="2"/>
    </xf>
    <xf numFmtId="0" fontId="34" fillId="0" borderId="38" xfId="0" applyFont="1" applyBorder="1" applyAlignment="1">
      <alignment horizontal="left" vertical="center" wrapText="1" indent="2"/>
    </xf>
    <xf numFmtId="0" fontId="34" fillId="0" borderId="31" xfId="0" applyFont="1" applyBorder="1" applyAlignment="1">
      <alignment horizontal="left" vertical="center" wrapText="1" indent="2"/>
    </xf>
    <xf numFmtId="0" fontId="34" fillId="0" borderId="28" xfId="0" applyFont="1" applyBorder="1" applyAlignment="1">
      <alignment horizontal="left" vertical="center" wrapText="1" indent="2"/>
    </xf>
    <xf numFmtId="0" fontId="34" fillId="0" borderId="52" xfId="0" applyFont="1" applyBorder="1" applyAlignment="1">
      <alignment horizontal="left" vertical="center" wrapText="1" indent="2"/>
    </xf>
    <xf numFmtId="0" fontId="48" fillId="0" borderId="31" xfId="0" applyFont="1" applyBorder="1" applyAlignment="1">
      <alignment horizontal="left" vertical="center" wrapText="1" indent="2"/>
    </xf>
    <xf numFmtId="0" fontId="48" fillId="0" borderId="28" xfId="0" applyFont="1" applyBorder="1" applyAlignment="1">
      <alignment horizontal="left" vertical="center" wrapText="1" indent="2"/>
    </xf>
    <xf numFmtId="3" fontId="41" fillId="37" borderId="57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97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81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30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27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82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95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96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93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94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1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horizontal="left" vertical="center" wrapText="1" indent="2"/>
    </xf>
    <xf numFmtId="0" fontId="37" fillId="0" borderId="52" xfId="0" applyFont="1" applyBorder="1" applyAlignment="1">
      <alignment horizontal="left" vertical="center" wrapText="1" indent="2"/>
    </xf>
    <xf numFmtId="3" fontId="41" fillId="37" borderId="64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49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67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17" xfId="0" applyNumberFormat="1" applyFont="1" applyFill="1" applyBorder="1" applyAlignment="1" applyProtection="1">
      <alignment horizontal="center" vertical="center" shrinkToFit="1"/>
      <protection locked="0"/>
    </xf>
    <xf numFmtId="3" fontId="41" fillId="37" borderId="15" xfId="0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0" applyFont="1" applyAlignment="1">
      <alignment horizontal="left" vertical="center" wrapText="1" indent="1"/>
    </xf>
    <xf numFmtId="0" fontId="48" fillId="0" borderId="28" xfId="0" applyFont="1" applyBorder="1" applyAlignment="1">
      <alignment horizontal="left" vertical="center" wrapText="1" indent="1"/>
    </xf>
    <xf numFmtId="0" fontId="48" fillId="0" borderId="52" xfId="0" applyFont="1" applyBorder="1" applyAlignment="1">
      <alignment horizontal="left" vertical="center" wrapText="1" indent="1"/>
    </xf>
    <xf numFmtId="0" fontId="37" fillId="0" borderId="15" xfId="0" applyFont="1" applyBorder="1" applyAlignment="1">
      <alignment horizontal="left" vertical="center" wrapText="1" indent="2"/>
    </xf>
    <xf numFmtId="3" fontId="41" fillId="0" borderId="63" xfId="0" applyNumberFormat="1" applyFont="1" applyBorder="1" applyAlignment="1" applyProtection="1">
      <alignment horizontal="center" vertical="center" wrapText="1"/>
      <protection hidden="1"/>
    </xf>
    <xf numFmtId="3" fontId="41" fillId="0" borderId="81" xfId="0" applyNumberFormat="1" applyFont="1" applyBorder="1" applyAlignment="1" applyProtection="1">
      <alignment horizontal="center" vertical="center" wrapText="1"/>
      <protection hidden="1"/>
    </xf>
    <xf numFmtId="3" fontId="41" fillId="0" borderId="31" xfId="0" applyNumberFormat="1" applyFont="1" applyBorder="1" applyAlignment="1" applyProtection="1">
      <alignment horizontal="center" vertical="center" wrapText="1"/>
      <protection hidden="1"/>
    </xf>
    <xf numFmtId="3" fontId="41" fillId="0" borderId="90" xfId="0" applyNumberFormat="1" applyFont="1" applyBorder="1" applyAlignment="1" applyProtection="1">
      <alignment horizontal="center" vertical="center" wrapText="1"/>
      <protection hidden="1"/>
    </xf>
    <xf numFmtId="0" fontId="27" fillId="0" borderId="17" xfId="0" applyFont="1" applyBorder="1"/>
    <xf numFmtId="0" fontId="65" fillId="0" borderId="17" xfId="0" applyFont="1" applyBorder="1" applyAlignment="1">
      <alignment horizontal="left"/>
    </xf>
    <xf numFmtId="0" fontId="35" fillId="0" borderId="31" xfId="0" applyFont="1" applyBorder="1" applyAlignment="1">
      <alignment horizontal="left" vertical="center" wrapText="1" indent="3"/>
    </xf>
    <xf numFmtId="0" fontId="36" fillId="0" borderId="175" xfId="0" applyFont="1" applyBorder="1" applyAlignment="1">
      <alignment horizontal="left" vertical="center"/>
    </xf>
    <xf numFmtId="3" fontId="41" fillId="37" borderId="26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66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8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9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28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3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20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22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17" xfId="0" applyNumberFormat="1" applyFont="1" applyFill="1" applyBorder="1" applyAlignment="1" applyProtection="1">
      <alignment horizontal="center" vertical="center" wrapText="1"/>
      <protection locked="0"/>
    </xf>
    <xf numFmtId="0" fontId="27" fillId="37" borderId="26" xfId="0" applyFont="1" applyFill="1" applyBorder="1" applyAlignment="1" applyProtection="1">
      <alignment horizontal="center" vertical="center"/>
      <protection locked="0"/>
    </xf>
    <xf numFmtId="3" fontId="41" fillId="37" borderId="86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47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27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52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8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41" xfId="0" applyFont="1" applyBorder="1" applyAlignment="1">
      <alignment horizontal="center" vertical="center" wrapText="1"/>
    </xf>
    <xf numFmtId="0" fontId="30" fillId="0" borderId="162" xfId="0" applyFont="1" applyBorder="1" applyAlignment="1">
      <alignment horizontal="center" vertical="center" wrapText="1"/>
    </xf>
    <xf numFmtId="0" fontId="30" fillId="0" borderId="149" xfId="0" applyFont="1" applyBorder="1" applyAlignment="1">
      <alignment horizontal="center" vertical="center" wrapText="1"/>
    </xf>
    <xf numFmtId="0" fontId="48" fillId="0" borderId="41" xfId="0" applyFont="1" applyBorder="1" applyAlignment="1" applyProtection="1">
      <alignment horizontal="center" vertical="center" wrapText="1"/>
      <protection hidden="1"/>
    </xf>
    <xf numFmtId="0" fontId="48" fillId="0" borderId="15" xfId="0" applyFont="1" applyBorder="1" applyAlignment="1" applyProtection="1">
      <alignment horizontal="center" vertical="center" wrapText="1"/>
      <protection hidden="1"/>
    </xf>
    <xf numFmtId="0" fontId="36" fillId="0" borderId="10" xfId="0" applyFont="1" applyBorder="1" applyAlignment="1" applyProtection="1">
      <alignment horizontal="left" vertical="center" wrapText="1" indent="2"/>
      <protection hidden="1"/>
    </xf>
    <xf numFmtId="0" fontId="48" fillId="0" borderId="52" xfId="0" applyFont="1" applyBorder="1" applyAlignment="1" applyProtection="1">
      <alignment horizontal="center" vertical="center" wrapText="1"/>
      <protection hidden="1"/>
    </xf>
    <xf numFmtId="0" fontId="39" fillId="0" borderId="176" xfId="0" applyFont="1" applyBorder="1" applyAlignment="1">
      <alignment horizontal="center" vertical="center" wrapText="1"/>
    </xf>
    <xf numFmtId="0" fontId="39" fillId="0" borderId="177" xfId="0" applyFont="1" applyBorder="1" applyAlignment="1">
      <alignment horizontal="center" vertical="center" wrapText="1"/>
    </xf>
    <xf numFmtId="0" fontId="39" fillId="0" borderId="178" xfId="0" applyFont="1" applyBorder="1" applyAlignment="1">
      <alignment horizontal="center" vertical="center" wrapText="1"/>
    </xf>
    <xf numFmtId="3" fontId="41" fillId="37" borderId="87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68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84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49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25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69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127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120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128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98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30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34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135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135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36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89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56" xfId="0" applyNumberFormat="1" applyFont="1" applyFill="1" applyBorder="1" applyAlignment="1" applyProtection="1">
      <alignment horizontal="center" vertical="center" wrapText="1"/>
      <protection locked="0" hidden="1"/>
    </xf>
    <xf numFmtId="3" fontId="41" fillId="37" borderId="5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26" xfId="0" applyFont="1" applyBorder="1" applyAlignment="1">
      <alignment horizontal="center" vertical="center" wrapText="1"/>
    </xf>
    <xf numFmtId="0" fontId="36" fillId="0" borderId="126" xfId="0" applyFont="1" applyBorder="1" applyAlignment="1" applyProtection="1">
      <alignment horizontal="center" vertical="center" wrapText="1"/>
      <protection hidden="1"/>
    </xf>
    <xf numFmtId="0" fontId="86" fillId="0" borderId="0" xfId="0" applyFont="1" applyAlignment="1" applyProtection="1">
      <alignment vertical="center"/>
      <protection hidden="1"/>
    </xf>
    <xf numFmtId="0" fontId="48" fillId="37" borderId="26" xfId="0" applyFont="1" applyFill="1" applyBorder="1" applyAlignment="1" applyProtection="1">
      <alignment horizontal="center" vertical="center"/>
      <protection locked="0"/>
    </xf>
    <xf numFmtId="0" fontId="41" fillId="37" borderId="26" xfId="0" applyFont="1" applyFill="1" applyBorder="1" applyAlignment="1" applyProtection="1">
      <alignment horizontal="center" vertical="center"/>
      <protection locked="0"/>
    </xf>
    <xf numFmtId="0" fontId="48" fillId="37" borderId="108" xfId="0" applyFont="1" applyFill="1" applyBorder="1" applyAlignment="1" applyProtection="1">
      <alignment horizontal="center" vertical="center" wrapText="1"/>
      <protection locked="0"/>
    </xf>
    <xf numFmtId="0" fontId="48" fillId="37" borderId="131" xfId="0" applyFont="1" applyFill="1" applyBorder="1" applyAlignment="1" applyProtection="1">
      <alignment horizontal="center" vertical="center" wrapText="1"/>
      <protection locked="0"/>
    </xf>
    <xf numFmtId="0" fontId="48" fillId="37" borderId="35" xfId="0" applyFont="1" applyFill="1" applyBorder="1" applyAlignment="1" applyProtection="1">
      <alignment horizontal="center" vertical="center" wrapText="1"/>
      <protection locked="0"/>
    </xf>
    <xf numFmtId="0" fontId="48" fillId="37" borderId="26" xfId="0" applyFont="1" applyFill="1" applyBorder="1" applyAlignment="1" applyProtection="1">
      <alignment horizontal="center" vertical="center" wrapText="1"/>
      <protection locked="0"/>
    </xf>
    <xf numFmtId="0" fontId="48" fillId="37" borderId="27" xfId="0" applyFont="1" applyFill="1" applyBorder="1" applyAlignment="1" applyProtection="1">
      <alignment horizontal="center" vertical="center" wrapText="1"/>
      <protection locked="0"/>
    </xf>
    <xf numFmtId="0" fontId="48" fillId="37" borderId="49" xfId="0" applyFont="1" applyFill="1" applyBorder="1" applyAlignment="1" applyProtection="1">
      <alignment horizontal="center" vertical="center" wrapText="1"/>
      <protection locked="0"/>
    </xf>
    <xf numFmtId="0" fontId="48" fillId="37" borderId="125" xfId="0" applyFont="1" applyFill="1" applyBorder="1" applyAlignment="1" applyProtection="1">
      <alignment horizontal="center" vertical="center" wrapText="1"/>
      <protection locked="0"/>
    </xf>
    <xf numFmtId="0" fontId="48" fillId="37" borderId="148" xfId="0" applyFont="1" applyFill="1" applyBorder="1" applyAlignment="1" applyProtection="1">
      <alignment horizontal="center" vertical="center" wrapText="1"/>
      <protection locked="0"/>
    </xf>
    <xf numFmtId="0" fontId="41" fillId="37" borderId="87" xfId="0" applyFont="1" applyFill="1" applyBorder="1" applyAlignment="1" applyProtection="1">
      <alignment horizontal="center" vertical="center"/>
      <protection locked="0"/>
    </xf>
    <xf numFmtId="0" fontId="41" fillId="37" borderId="28" xfId="0" applyFont="1" applyFill="1" applyBorder="1" applyAlignment="1" applyProtection="1">
      <alignment horizontal="center" vertical="center"/>
      <protection locked="0"/>
    </xf>
    <xf numFmtId="0" fontId="41" fillId="37" borderId="89" xfId="0" applyFont="1" applyFill="1" applyBorder="1" applyAlignment="1" applyProtection="1">
      <alignment horizontal="center" vertical="center"/>
      <protection locked="0"/>
    </xf>
    <xf numFmtId="0" fontId="41" fillId="37" borderId="56" xfId="0" applyFont="1" applyFill="1" applyBorder="1" applyAlignment="1" applyProtection="1">
      <alignment horizontal="center" vertical="center"/>
      <protection locked="0"/>
    </xf>
    <xf numFmtId="0" fontId="41" fillId="37" borderId="52" xfId="0" applyFont="1" applyFill="1" applyBorder="1" applyAlignment="1" applyProtection="1">
      <alignment horizontal="center" vertical="center"/>
      <protection locked="0"/>
    </xf>
    <xf numFmtId="0" fontId="41" fillId="37" borderId="130" xfId="0" applyFont="1" applyFill="1" applyBorder="1" applyAlignment="1" applyProtection="1">
      <alignment horizontal="center" vertical="center"/>
      <protection locked="0"/>
    </xf>
    <xf numFmtId="0" fontId="41" fillId="37" borderId="131" xfId="0" applyFont="1" applyFill="1" applyBorder="1" applyAlignment="1" applyProtection="1">
      <alignment horizontal="center" vertical="center"/>
      <protection locked="0"/>
    </xf>
    <xf numFmtId="0" fontId="41" fillId="37" borderId="36" xfId="0" applyFont="1" applyFill="1" applyBorder="1" applyAlignment="1" applyProtection="1">
      <alignment horizontal="center" vertical="center"/>
      <protection locked="0"/>
    </xf>
    <xf numFmtId="3" fontId="66" fillId="37" borderId="48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69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26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66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56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78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27" xfId="0" applyNumberFormat="1" applyFont="1" applyFill="1" applyBorder="1" applyAlignment="1" applyProtection="1">
      <alignment horizontal="center" vertical="center" wrapText="1"/>
      <protection locked="0"/>
    </xf>
    <xf numFmtId="3" fontId="66" fillId="37" borderId="82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28" xfId="0" applyFont="1" applyBorder="1" applyAlignment="1">
      <alignment horizontal="left" vertical="center" wrapText="1"/>
    </xf>
    <xf numFmtId="0" fontId="41" fillId="0" borderId="31" xfId="0" applyFont="1" applyBorder="1" applyAlignment="1">
      <alignment vertical="center" wrapText="1"/>
    </xf>
    <xf numFmtId="0" fontId="41" fillId="37" borderId="66" xfId="0" applyFont="1" applyFill="1" applyBorder="1" applyAlignment="1" applyProtection="1">
      <alignment horizontal="left" vertical="center" shrinkToFit="1"/>
      <protection locked="0"/>
    </xf>
    <xf numFmtId="0" fontId="41" fillId="37" borderId="28" xfId="0" applyFont="1" applyFill="1" applyBorder="1" applyAlignment="1" applyProtection="1">
      <alignment horizontal="left" vertical="center" shrinkToFit="1"/>
      <protection locked="0"/>
    </xf>
    <xf numFmtId="0" fontId="41" fillId="37" borderId="52" xfId="0" applyFont="1" applyFill="1" applyBorder="1" applyAlignment="1" applyProtection="1">
      <alignment horizontal="left" vertical="center" shrinkToFit="1"/>
      <protection locked="0"/>
    </xf>
    <xf numFmtId="0" fontId="27" fillId="0" borderId="28" xfId="0" applyFont="1" applyBorder="1" applyAlignment="1">
      <alignment horizontal="left" vertical="center" indent="1"/>
    </xf>
    <xf numFmtId="0" fontId="27" fillId="0" borderId="52" xfId="0" applyFont="1" applyBorder="1" applyAlignment="1">
      <alignment horizontal="left" vertical="center" indent="1"/>
    </xf>
    <xf numFmtId="0" fontId="30" fillId="0" borderId="23" xfId="0" applyFont="1" applyBorder="1" applyAlignment="1">
      <alignment horizontal="left" vertical="center" wrapText="1"/>
    </xf>
    <xf numFmtId="0" fontId="39" fillId="37" borderId="31" xfId="0" applyFont="1" applyFill="1" applyBorder="1" applyAlignment="1" applyProtection="1">
      <alignment horizontal="left" vertical="center" wrapText="1" indent="1"/>
      <protection locked="0"/>
    </xf>
    <xf numFmtId="0" fontId="41" fillId="37" borderId="48" xfId="0" applyFont="1" applyFill="1" applyBorder="1" applyAlignment="1" applyProtection="1">
      <alignment horizontal="center" vertical="center" wrapText="1"/>
      <protection locked="0"/>
    </xf>
    <xf numFmtId="0" fontId="41" fillId="37" borderId="0" xfId="0" applyFont="1" applyFill="1" applyAlignment="1" applyProtection="1">
      <alignment horizontal="center" vertical="center" wrapText="1"/>
      <protection locked="0"/>
    </xf>
    <xf numFmtId="0" fontId="41" fillId="37" borderId="26" xfId="0" applyFont="1" applyFill="1" applyBorder="1" applyAlignment="1" applyProtection="1">
      <alignment horizontal="center" vertical="center" wrapText="1"/>
      <protection locked="0"/>
    </xf>
    <xf numFmtId="0" fontId="41" fillId="37" borderId="28" xfId="0" applyFont="1" applyFill="1" applyBorder="1" applyAlignment="1" applyProtection="1">
      <alignment horizontal="center" vertical="center" wrapText="1"/>
      <protection locked="0"/>
    </xf>
    <xf numFmtId="0" fontId="41" fillId="37" borderId="81" xfId="0" applyFont="1" applyFill="1" applyBorder="1" applyAlignment="1" applyProtection="1">
      <alignment horizontal="center" vertical="center" wrapText="1"/>
      <protection locked="0"/>
    </xf>
    <xf numFmtId="0" fontId="41" fillId="37" borderId="31" xfId="0" applyFont="1" applyFill="1" applyBorder="1" applyAlignment="1" applyProtection="1">
      <alignment horizontal="center" vertical="center" wrapText="1"/>
      <protection locked="0"/>
    </xf>
    <xf numFmtId="3" fontId="41" fillId="0" borderId="70" xfId="0" applyNumberFormat="1" applyFont="1" applyBorder="1" applyAlignment="1" applyProtection="1">
      <alignment horizontal="center" vertical="center" wrapText="1"/>
      <protection hidden="1"/>
    </xf>
    <xf numFmtId="3" fontId="41" fillId="37" borderId="45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7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0" xfId="0" applyNumberFormat="1" applyFont="1" applyFill="1" applyBorder="1" applyAlignment="1" applyProtection="1">
      <alignment horizontal="center" vertical="center" wrapText="1"/>
      <protection locked="0"/>
    </xf>
    <xf numFmtId="3" fontId="41" fillId="0" borderId="79" xfId="0" applyNumberFormat="1" applyFont="1" applyBorder="1" applyAlignment="1" applyProtection="1">
      <alignment horizontal="center" vertical="center" wrapText="1"/>
      <protection hidden="1"/>
    </xf>
    <xf numFmtId="3" fontId="41" fillId="0" borderId="51" xfId="0" applyNumberFormat="1" applyFont="1" applyBorder="1" applyAlignment="1" applyProtection="1">
      <alignment horizontal="center" vertical="center" wrapText="1"/>
      <protection hidden="1"/>
    </xf>
    <xf numFmtId="3" fontId="41" fillId="0" borderId="11" xfId="0" applyNumberFormat="1" applyFont="1" applyBorder="1" applyAlignment="1" applyProtection="1">
      <alignment horizontal="center" vertical="center" wrapText="1"/>
      <protection hidden="1"/>
    </xf>
    <xf numFmtId="3" fontId="41" fillId="37" borderId="48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69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0" xfId="0" applyNumberFormat="1" applyFont="1" applyFill="1" applyAlignment="1" applyProtection="1">
      <alignment horizontal="center" vertical="center" wrapText="1"/>
      <protection locked="0"/>
    </xf>
    <xf numFmtId="0" fontId="48" fillId="0" borderId="179" xfId="0" quotePrefix="1" applyFont="1" applyBorder="1" applyAlignment="1">
      <alignment horizontal="left" vertical="center" wrapText="1" indent="2"/>
    </xf>
    <xf numFmtId="3" fontId="41" fillId="0" borderId="180" xfId="0" applyNumberFormat="1" applyFont="1" applyBorder="1" applyAlignment="1" applyProtection="1">
      <alignment horizontal="center" vertical="center" wrapText="1"/>
      <protection hidden="1"/>
    </xf>
    <xf numFmtId="3" fontId="41" fillId="0" borderId="181" xfId="0" applyNumberFormat="1" applyFont="1" applyBorder="1" applyAlignment="1" applyProtection="1">
      <alignment horizontal="center" vertical="center" wrapText="1"/>
      <protection hidden="1"/>
    </xf>
    <xf numFmtId="3" fontId="41" fillId="0" borderId="182" xfId="0" applyNumberFormat="1" applyFont="1" applyBorder="1" applyAlignment="1" applyProtection="1">
      <alignment horizontal="center" vertical="center" wrapText="1"/>
      <protection hidden="1"/>
    </xf>
    <xf numFmtId="3" fontId="41" fillId="0" borderId="183" xfId="0" applyNumberFormat="1" applyFont="1" applyBorder="1" applyAlignment="1" applyProtection="1">
      <alignment horizontal="center" vertical="center" wrapText="1"/>
      <protection hidden="1"/>
    </xf>
    <xf numFmtId="3" fontId="41" fillId="37" borderId="18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84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82" xfId="0" applyNumberFormat="1" applyFont="1" applyFill="1" applyBorder="1" applyAlignment="1" applyProtection="1">
      <alignment horizontal="center" vertical="center" wrapText="1"/>
      <protection locked="0"/>
    </xf>
    <xf numFmtId="3" fontId="41" fillId="0" borderId="44" xfId="0" applyNumberFormat="1" applyFont="1" applyBorder="1" applyAlignment="1" applyProtection="1">
      <alignment horizontal="center" vertical="center" wrapText="1"/>
      <protection hidden="1"/>
    </xf>
    <xf numFmtId="3" fontId="41" fillId="0" borderId="47" xfId="0" applyNumberFormat="1" applyFont="1" applyBorder="1" applyAlignment="1" applyProtection="1">
      <alignment horizontal="center" vertical="center" wrapText="1"/>
      <protection hidden="1"/>
    </xf>
    <xf numFmtId="3" fontId="41" fillId="0" borderId="18" xfId="0" applyNumberFormat="1" applyFont="1" applyBorder="1" applyAlignment="1" applyProtection="1">
      <alignment horizontal="center" vertical="center" wrapText="1"/>
      <protection hidden="1"/>
    </xf>
    <xf numFmtId="3" fontId="41" fillId="0" borderId="74" xfId="0" applyNumberFormat="1" applyFont="1" applyBorder="1" applyAlignment="1" applyProtection="1">
      <alignment horizontal="center" vertical="center" wrapText="1"/>
      <protection hidden="1"/>
    </xf>
    <xf numFmtId="3" fontId="41" fillId="0" borderId="75" xfId="0" applyNumberFormat="1" applyFont="1" applyBorder="1" applyAlignment="1" applyProtection="1">
      <alignment horizontal="center" vertical="center" wrapText="1"/>
      <protection hidden="1"/>
    </xf>
    <xf numFmtId="0" fontId="48" fillId="0" borderId="40" xfId="0" quotePrefix="1" applyFont="1" applyBorder="1" applyAlignment="1">
      <alignment horizontal="left" vertical="center" wrapText="1" indent="2"/>
    </xf>
    <xf numFmtId="3" fontId="41" fillId="0" borderId="36" xfId="0" applyNumberFormat="1" applyFont="1" applyBorder="1" applyAlignment="1" applyProtection="1">
      <alignment horizontal="center" vertical="center" wrapText="1"/>
      <protection hidden="1"/>
    </xf>
    <xf numFmtId="3" fontId="41" fillId="37" borderId="131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109" xfId="0" applyNumberFormat="1" applyFont="1" applyFill="1" applyBorder="1" applyAlignment="1" applyProtection="1">
      <alignment horizontal="center" vertical="center" wrapText="1"/>
      <protection locked="0"/>
    </xf>
    <xf numFmtId="3" fontId="41" fillId="37" borderId="36" xfId="0" applyNumberFormat="1" applyFont="1" applyFill="1" applyBorder="1" applyAlignment="1" applyProtection="1">
      <alignment horizontal="center" vertical="center" wrapText="1"/>
      <protection locked="0"/>
    </xf>
    <xf numFmtId="3" fontId="41" fillId="0" borderId="56" xfId="0" applyNumberFormat="1" applyFont="1" applyBorder="1" applyAlignment="1" applyProtection="1">
      <alignment horizontal="center" vertical="center" wrapText="1"/>
      <protection hidden="1"/>
    </xf>
    <xf numFmtId="3" fontId="41" fillId="0" borderId="52" xfId="0" applyNumberFormat="1" applyFont="1" applyBorder="1" applyAlignment="1" applyProtection="1">
      <alignment horizontal="center" vertical="center" wrapText="1"/>
      <protection hidden="1"/>
    </xf>
    <xf numFmtId="3" fontId="41" fillId="0" borderId="77" xfId="0" applyNumberFormat="1" applyFont="1" applyBorder="1" applyAlignment="1" applyProtection="1">
      <alignment horizontal="center" vertical="center" wrapText="1"/>
      <protection hidden="1"/>
    </xf>
    <xf numFmtId="3" fontId="41" fillId="37" borderId="78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0" xfId="0" applyFont="1" applyAlignment="1" applyProtection="1">
      <alignment vertical="center"/>
      <protection hidden="1"/>
    </xf>
    <xf numFmtId="3" fontId="41" fillId="0" borderId="111" xfId="0" applyNumberFormat="1" applyFont="1" applyBorder="1" applyAlignment="1" applyProtection="1">
      <alignment horizontal="center" vertical="center" wrapText="1"/>
      <protection hidden="1"/>
    </xf>
    <xf numFmtId="3" fontId="41" fillId="0" borderId="112" xfId="0" applyNumberFormat="1" applyFont="1" applyBorder="1" applyAlignment="1" applyProtection="1">
      <alignment horizontal="center" vertical="center" wrapText="1"/>
      <protection hidden="1"/>
    </xf>
    <xf numFmtId="3" fontId="41" fillId="0" borderId="110" xfId="0" applyNumberFormat="1" applyFont="1" applyBorder="1" applyAlignment="1" applyProtection="1">
      <alignment horizontal="center" vertical="center" wrapText="1"/>
      <protection hidden="1"/>
    </xf>
    <xf numFmtId="3" fontId="41" fillId="0" borderId="113" xfId="0" applyNumberFormat="1" applyFont="1" applyBorder="1" applyAlignment="1" applyProtection="1">
      <alignment horizontal="center" vertical="center" wrapText="1"/>
      <protection hidden="1"/>
    </xf>
    <xf numFmtId="3" fontId="41" fillId="0" borderId="114" xfId="0" applyNumberFormat="1" applyFont="1" applyBorder="1" applyAlignment="1" applyProtection="1">
      <alignment horizontal="center" vertical="center" wrapText="1"/>
      <protection hidden="1"/>
    </xf>
    <xf numFmtId="49" fontId="89" fillId="37" borderId="26" xfId="0" applyNumberFormat="1" applyFont="1" applyFill="1" applyBorder="1" applyAlignment="1" applyProtection="1">
      <alignment horizontal="left" vertical="center"/>
      <protection locked="0"/>
    </xf>
    <xf numFmtId="0" fontId="90" fillId="35" borderId="0" xfId="0" quotePrefix="1" applyFont="1" applyFill="1"/>
    <xf numFmtId="0" fontId="25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vertical="center" wrapText="1"/>
    </xf>
    <xf numFmtId="0" fontId="53" fillId="0" borderId="15" xfId="0" applyFont="1" applyBorder="1" applyAlignment="1" applyProtection="1">
      <alignment horizontal="left" vertical="center"/>
      <protection hidden="1"/>
    </xf>
    <xf numFmtId="0" fontId="53" fillId="0" borderId="15" xfId="0" applyFont="1" applyBorder="1" applyAlignment="1" applyProtection="1">
      <alignment vertical="center"/>
      <protection hidden="1"/>
    </xf>
    <xf numFmtId="0" fontId="75" fillId="0" borderId="61" xfId="0" applyFont="1" applyBorder="1" applyAlignment="1" applyProtection="1">
      <alignment horizontal="center" wrapText="1"/>
      <protection hidden="1"/>
    </xf>
    <xf numFmtId="0" fontId="75" fillId="0" borderId="43" xfId="0" applyFont="1" applyBorder="1" applyAlignment="1" applyProtection="1">
      <alignment horizontal="center" wrapText="1"/>
      <protection hidden="1"/>
    </xf>
    <xf numFmtId="0" fontId="75" fillId="0" borderId="187" xfId="0" applyFont="1" applyBorder="1" applyAlignment="1" applyProtection="1">
      <alignment horizontal="center" wrapText="1"/>
      <protection hidden="1"/>
    </xf>
    <xf numFmtId="0" fontId="75" fillId="0" borderId="15" xfId="0" applyFont="1" applyBorder="1" applyAlignment="1" applyProtection="1">
      <alignment horizontal="center" wrapText="1"/>
      <protection hidden="1"/>
    </xf>
    <xf numFmtId="3" fontId="41" fillId="0" borderId="189" xfId="0" applyNumberFormat="1" applyFont="1" applyBorder="1" applyAlignment="1" applyProtection="1">
      <alignment horizontal="center" vertical="center" shrinkToFit="1"/>
      <protection hidden="1"/>
    </xf>
    <xf numFmtId="0" fontId="49" fillId="0" borderId="11" xfId="0" applyFont="1" applyBorder="1" applyAlignment="1" applyProtection="1">
      <alignment horizontal="left" vertical="center" wrapText="1" indent="1"/>
      <protection hidden="1"/>
    </xf>
    <xf numFmtId="3" fontId="41" fillId="0" borderId="190" xfId="0" applyNumberFormat="1" applyFont="1" applyBorder="1" applyAlignment="1" applyProtection="1">
      <alignment horizontal="center" vertical="center" shrinkToFit="1"/>
      <protection hidden="1"/>
    </xf>
    <xf numFmtId="3" fontId="41" fillId="0" borderId="191" xfId="0" applyNumberFormat="1" applyFont="1" applyBorder="1" applyAlignment="1" applyProtection="1">
      <alignment horizontal="center" vertical="center" shrinkToFit="1"/>
      <protection hidden="1"/>
    </xf>
    <xf numFmtId="0" fontId="49" fillId="0" borderId="192" xfId="0" applyFont="1" applyBorder="1" applyAlignment="1" applyProtection="1">
      <alignment horizontal="left" vertical="center" wrapText="1" indent="1"/>
      <protection hidden="1"/>
    </xf>
    <xf numFmtId="3" fontId="41" fillId="0" borderId="146" xfId="0" applyNumberFormat="1" applyFont="1" applyBorder="1" applyAlignment="1" applyProtection="1">
      <alignment horizontal="center" vertical="center" shrinkToFit="1"/>
      <protection hidden="1"/>
    </xf>
    <xf numFmtId="3" fontId="41" fillId="0" borderId="193" xfId="0" applyNumberFormat="1" applyFont="1" applyBorder="1" applyAlignment="1" applyProtection="1">
      <alignment horizontal="center" vertical="center" shrinkToFit="1"/>
      <protection hidden="1"/>
    </xf>
    <xf numFmtId="3" fontId="41" fillId="0" borderId="86" xfId="0" applyNumberFormat="1" applyFont="1" applyBorder="1" applyAlignment="1" applyProtection="1">
      <alignment horizontal="center" vertical="center" shrinkToFit="1"/>
      <protection hidden="1"/>
    </xf>
    <xf numFmtId="3" fontId="41" fillId="37" borderId="194" xfId="0" applyNumberFormat="1" applyFont="1" applyFill="1" applyBorder="1" applyAlignment="1" applyProtection="1">
      <alignment horizontal="center" vertical="center" shrinkToFit="1"/>
      <protection locked="0"/>
    </xf>
    <xf numFmtId="0" fontId="49" fillId="0" borderId="196" xfId="0" applyFont="1" applyBorder="1" applyAlignment="1" applyProtection="1">
      <alignment horizontal="left" vertical="center" wrapText="1" indent="1"/>
      <protection hidden="1"/>
    </xf>
    <xf numFmtId="3" fontId="41" fillId="0" borderId="131" xfId="0" applyNumberFormat="1" applyFont="1" applyBorder="1" applyAlignment="1" applyProtection="1">
      <alignment horizontal="center" vertical="center" shrinkToFit="1"/>
      <protection hidden="1"/>
    </xf>
    <xf numFmtId="3" fontId="41" fillId="0" borderId="27" xfId="0" applyNumberFormat="1" applyFont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left" vertical="center" wrapText="1" indent="3"/>
      <protection hidden="1"/>
    </xf>
    <xf numFmtId="3" fontId="41" fillId="0" borderId="17" xfId="0" applyNumberFormat="1" applyFont="1" applyBorder="1" applyAlignment="1" applyProtection="1">
      <alignment horizontal="center" vertical="center" shrinkToFit="1"/>
      <protection hidden="1"/>
    </xf>
    <xf numFmtId="0" fontId="52" fillId="0" borderId="0" xfId="0" applyFont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36" fillId="0" borderId="23" xfId="0" applyFont="1" applyBorder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Protection="1">
      <protection hidden="1"/>
    </xf>
    <xf numFmtId="0" fontId="41" fillId="0" borderId="0" xfId="0" applyFont="1" applyAlignment="1" applyProtection="1">
      <alignment horizontal="left" indent="1"/>
      <protection hidden="1"/>
    </xf>
    <xf numFmtId="0" fontId="49" fillId="0" borderId="0" xfId="0" applyFont="1" applyAlignment="1" applyProtection="1">
      <alignment horizontal="left" indent="3"/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41" fillId="0" borderId="28" xfId="0" applyFont="1" applyBorder="1" applyAlignment="1" applyProtection="1">
      <alignment horizontal="left" vertical="center" wrapText="1" indent="3"/>
      <protection hidden="1"/>
    </xf>
    <xf numFmtId="0" fontId="41" fillId="0" borderId="195" xfId="0" applyFont="1" applyBorder="1" applyAlignment="1" applyProtection="1">
      <alignment horizontal="left" vertical="center" wrapText="1" indent="3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36" xfId="0" applyFont="1" applyBorder="1" applyAlignment="1" applyProtection="1">
      <alignment horizontal="center" vertical="center" wrapText="1"/>
      <protection hidden="1"/>
    </xf>
    <xf numFmtId="0" fontId="84" fillId="36" borderId="81" xfId="0" applyFont="1" applyFill="1" applyBorder="1" applyAlignment="1" applyProtection="1">
      <alignment horizontal="center" vertical="center" wrapText="1" shrinkToFit="1"/>
      <protection hidden="1"/>
    </xf>
    <xf numFmtId="0" fontId="84" fillId="36" borderId="131" xfId="0" applyFont="1" applyFill="1" applyBorder="1" applyAlignment="1" applyProtection="1">
      <alignment horizontal="center" vertical="center" wrapText="1" shrinkToFit="1"/>
      <protection hidden="1"/>
    </xf>
    <xf numFmtId="0" fontId="40" fillId="0" borderId="30" xfId="0" applyFont="1" applyBorder="1" applyAlignment="1" applyProtection="1">
      <alignment horizontal="left" vertical="center" wrapText="1"/>
      <protection hidden="1"/>
    </xf>
    <xf numFmtId="0" fontId="40" fillId="0" borderId="31" xfId="0" applyFont="1" applyBorder="1" applyAlignment="1" applyProtection="1">
      <alignment horizontal="left" vertical="center" wrapText="1"/>
      <protection hidden="1"/>
    </xf>
    <xf numFmtId="0" fontId="40" fillId="0" borderId="32" xfId="0" applyFont="1" applyBorder="1" applyAlignment="1" applyProtection="1">
      <alignment horizontal="left" vertical="center" wrapText="1"/>
      <protection hidden="1"/>
    </xf>
    <xf numFmtId="0" fontId="40" fillId="0" borderId="33" xfId="0" applyFont="1" applyBorder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left" vertical="center" wrapText="1"/>
      <protection hidden="1"/>
    </xf>
    <xf numFmtId="0" fontId="40" fillId="0" borderId="34" xfId="0" applyFont="1" applyBorder="1" applyAlignment="1" applyProtection="1">
      <alignment horizontal="left" vertical="center" wrapText="1"/>
      <protection hidden="1"/>
    </xf>
    <xf numFmtId="0" fontId="40" fillId="0" borderId="35" xfId="0" applyFont="1" applyBorder="1" applyAlignment="1" applyProtection="1">
      <alignment horizontal="left" vertical="center" wrapText="1"/>
      <protection hidden="1"/>
    </xf>
    <xf numFmtId="0" fontId="40" fillId="0" borderId="36" xfId="0" applyFont="1" applyBorder="1" applyAlignment="1" applyProtection="1">
      <alignment horizontal="left" vertical="center" wrapText="1"/>
      <protection hidden="1"/>
    </xf>
    <xf numFmtId="0" fontId="40" fillId="0" borderId="37" xfId="0" applyFont="1" applyBorder="1" applyAlignment="1" applyProtection="1">
      <alignment horizontal="left" vertical="center" wrapText="1"/>
      <protection hidden="1"/>
    </xf>
    <xf numFmtId="0" fontId="30" fillId="0" borderId="5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27" fillId="37" borderId="30" xfId="0" applyFont="1" applyFill="1" applyBorder="1" applyAlignment="1" applyProtection="1">
      <alignment horizontal="left" vertical="top" wrapText="1"/>
      <protection locked="0"/>
    </xf>
    <xf numFmtId="0" fontId="27" fillId="37" borderId="31" xfId="0" applyFont="1" applyFill="1" applyBorder="1" applyAlignment="1" applyProtection="1">
      <alignment horizontal="left" vertical="top" wrapText="1"/>
      <protection locked="0"/>
    </xf>
    <xf numFmtId="0" fontId="27" fillId="37" borderId="32" xfId="0" applyFont="1" applyFill="1" applyBorder="1" applyAlignment="1" applyProtection="1">
      <alignment horizontal="left" vertical="top" wrapText="1"/>
      <protection locked="0"/>
    </xf>
    <xf numFmtId="0" fontId="27" fillId="37" borderId="33" xfId="0" applyFont="1" applyFill="1" applyBorder="1" applyAlignment="1" applyProtection="1">
      <alignment horizontal="left" vertical="top" wrapText="1"/>
      <protection locked="0"/>
    </xf>
    <xf numFmtId="0" fontId="27" fillId="37" borderId="0" xfId="0" applyFont="1" applyFill="1" applyAlignment="1" applyProtection="1">
      <alignment horizontal="left" vertical="top" wrapText="1"/>
      <protection locked="0"/>
    </xf>
    <xf numFmtId="0" fontId="27" fillId="37" borderId="34" xfId="0" applyFont="1" applyFill="1" applyBorder="1" applyAlignment="1" applyProtection="1">
      <alignment horizontal="left" vertical="top" wrapText="1"/>
      <protection locked="0"/>
    </xf>
    <xf numFmtId="0" fontId="27" fillId="37" borderId="35" xfId="0" applyFont="1" applyFill="1" applyBorder="1" applyAlignment="1" applyProtection="1">
      <alignment horizontal="left" vertical="top" wrapText="1"/>
      <protection locked="0"/>
    </xf>
    <xf numFmtId="0" fontId="27" fillId="37" borderId="36" xfId="0" applyFont="1" applyFill="1" applyBorder="1" applyAlignment="1" applyProtection="1">
      <alignment horizontal="left" vertical="top" wrapText="1"/>
      <protection locked="0"/>
    </xf>
    <xf numFmtId="0" fontId="27" fillId="37" borderId="37" xfId="0" applyFont="1" applyFill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wrapText="1" indent="1"/>
    </xf>
    <xf numFmtId="0" fontId="30" fillId="0" borderId="8" xfId="0" applyFont="1" applyBorder="1" applyAlignment="1">
      <alignment horizontal="center" vertical="center" wrapText="1"/>
    </xf>
    <xf numFmtId="0" fontId="64" fillId="0" borderId="0" xfId="0" applyFont="1" applyAlignment="1" applyProtection="1">
      <alignment horizontal="center" vertical="center" wrapText="1"/>
      <protection hidden="1"/>
    </xf>
    <xf numFmtId="0" fontId="48" fillId="37" borderId="30" xfId="0" applyFont="1" applyFill="1" applyBorder="1" applyAlignment="1" applyProtection="1">
      <alignment horizontal="left" vertical="top" wrapText="1" shrinkToFit="1"/>
      <protection locked="0"/>
    </xf>
    <xf numFmtId="0" fontId="48" fillId="37" borderId="31" xfId="0" applyFont="1" applyFill="1" applyBorder="1" applyAlignment="1" applyProtection="1">
      <alignment horizontal="left" vertical="top" wrapText="1" shrinkToFit="1"/>
      <protection locked="0"/>
    </xf>
    <xf numFmtId="0" fontId="48" fillId="37" borderId="32" xfId="0" applyFont="1" applyFill="1" applyBorder="1" applyAlignment="1" applyProtection="1">
      <alignment horizontal="left" vertical="top" wrapText="1" shrinkToFit="1"/>
      <protection locked="0"/>
    </xf>
    <xf numFmtId="0" fontId="48" fillId="37" borderId="33" xfId="0" applyFont="1" applyFill="1" applyBorder="1" applyAlignment="1" applyProtection="1">
      <alignment horizontal="left" vertical="top" wrapText="1" shrinkToFit="1"/>
      <protection locked="0"/>
    </xf>
    <xf numFmtId="0" fontId="48" fillId="37" borderId="0" xfId="0" applyFont="1" applyFill="1" applyAlignment="1" applyProtection="1">
      <alignment horizontal="left" vertical="top" wrapText="1" shrinkToFit="1"/>
      <protection locked="0"/>
    </xf>
    <xf numFmtId="0" fontId="48" fillId="37" borderId="34" xfId="0" applyFont="1" applyFill="1" applyBorder="1" applyAlignment="1" applyProtection="1">
      <alignment horizontal="left" vertical="top" wrapText="1" shrinkToFit="1"/>
      <protection locked="0"/>
    </xf>
    <xf numFmtId="0" fontId="48" fillId="37" borderId="35" xfId="0" applyFont="1" applyFill="1" applyBorder="1" applyAlignment="1" applyProtection="1">
      <alignment horizontal="left" vertical="top" wrapText="1" shrinkToFit="1"/>
      <protection locked="0"/>
    </xf>
    <xf numFmtId="0" fontId="48" fillId="37" borderId="36" xfId="0" applyFont="1" applyFill="1" applyBorder="1" applyAlignment="1" applyProtection="1">
      <alignment horizontal="left" vertical="top" wrapText="1" shrinkToFit="1"/>
      <protection locked="0"/>
    </xf>
    <xf numFmtId="0" fontId="48" fillId="37" borderId="37" xfId="0" applyFont="1" applyFill="1" applyBorder="1" applyAlignment="1" applyProtection="1">
      <alignment horizontal="left" vertical="top" wrapText="1" shrinkToFit="1"/>
      <protection locked="0"/>
    </xf>
    <xf numFmtId="0" fontId="30" fillId="0" borderId="17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left" vertical="center" wrapText="1" indent="1"/>
    </xf>
    <xf numFmtId="3" fontId="41" fillId="0" borderId="65" xfId="0" applyNumberFormat="1" applyFont="1" applyBorder="1" applyAlignment="1" applyProtection="1">
      <alignment horizontal="center" vertical="center" shrinkToFit="1"/>
      <protection hidden="1"/>
    </xf>
    <xf numFmtId="3" fontId="41" fillId="0" borderId="28" xfId="0" applyNumberFormat="1" applyFont="1" applyBorder="1" applyAlignment="1" applyProtection="1">
      <alignment horizontal="center" vertical="center" shrinkToFit="1"/>
      <protection hidden="1"/>
    </xf>
    <xf numFmtId="0" fontId="48" fillId="37" borderId="30" xfId="0" applyFont="1" applyFill="1" applyBorder="1" applyAlignment="1" applyProtection="1">
      <alignment horizontal="left" vertical="top" wrapText="1"/>
      <protection locked="0"/>
    </xf>
    <xf numFmtId="0" fontId="48" fillId="37" borderId="31" xfId="0" applyFont="1" applyFill="1" applyBorder="1" applyAlignment="1" applyProtection="1">
      <alignment horizontal="left" vertical="top" wrapText="1"/>
      <protection locked="0"/>
    </xf>
    <xf numFmtId="0" fontId="48" fillId="37" borderId="32" xfId="0" applyFont="1" applyFill="1" applyBorder="1" applyAlignment="1" applyProtection="1">
      <alignment horizontal="left" vertical="top" wrapText="1"/>
      <protection locked="0"/>
    </xf>
    <xf numFmtId="0" fontId="48" fillId="37" borderId="33" xfId="0" applyFont="1" applyFill="1" applyBorder="1" applyAlignment="1" applyProtection="1">
      <alignment horizontal="left" vertical="top" wrapText="1"/>
      <protection locked="0"/>
    </xf>
    <xf numFmtId="0" fontId="48" fillId="37" borderId="0" xfId="0" applyFont="1" applyFill="1" applyAlignment="1" applyProtection="1">
      <alignment horizontal="left" vertical="top" wrapText="1"/>
      <protection locked="0"/>
    </xf>
    <xf numFmtId="0" fontId="48" fillId="37" borderId="34" xfId="0" applyFont="1" applyFill="1" applyBorder="1" applyAlignment="1" applyProtection="1">
      <alignment horizontal="left" vertical="top" wrapText="1"/>
      <protection locked="0"/>
    </xf>
    <xf numFmtId="0" fontId="48" fillId="37" borderId="35" xfId="0" applyFont="1" applyFill="1" applyBorder="1" applyAlignment="1" applyProtection="1">
      <alignment horizontal="left" vertical="top" wrapText="1"/>
      <protection locked="0"/>
    </xf>
    <xf numFmtId="0" fontId="48" fillId="37" borderId="36" xfId="0" applyFont="1" applyFill="1" applyBorder="1" applyAlignment="1" applyProtection="1">
      <alignment horizontal="left" vertical="top" wrapText="1"/>
      <protection locked="0"/>
    </xf>
    <xf numFmtId="0" fontId="48" fillId="37" borderId="37" xfId="0" applyFont="1" applyFill="1" applyBorder="1" applyAlignment="1" applyProtection="1">
      <alignment horizontal="left" vertical="top" wrapText="1"/>
      <protection locked="0"/>
    </xf>
    <xf numFmtId="0" fontId="53" fillId="0" borderId="0" xfId="0" applyFont="1" applyAlignment="1" applyProtection="1">
      <alignment horizontal="left" vertical="center"/>
      <protection hidden="1"/>
    </xf>
    <xf numFmtId="0" fontId="36" fillId="0" borderId="64" xfId="0" applyFont="1" applyBorder="1" applyAlignment="1" applyProtection="1">
      <alignment horizontal="left" vertical="center" wrapText="1" indent="1"/>
      <protection hidden="1"/>
    </xf>
    <xf numFmtId="0" fontId="36" fillId="0" borderId="67" xfId="0" applyFont="1" applyBorder="1" applyAlignment="1" applyProtection="1">
      <alignment horizontal="left" vertical="center" wrapText="1" indent="1"/>
      <protection hidden="1"/>
    </xf>
    <xf numFmtId="0" fontId="49" fillId="0" borderId="59" xfId="0" applyFont="1" applyBorder="1" applyAlignment="1" applyProtection="1">
      <alignment horizontal="center" vertical="center" wrapText="1"/>
      <protection hidden="1"/>
    </xf>
    <xf numFmtId="0" fontId="49" fillId="0" borderId="9" xfId="0" applyFont="1" applyBorder="1" applyAlignment="1" applyProtection="1">
      <alignment horizontal="center" vertical="center" wrapText="1"/>
      <protection hidden="1"/>
    </xf>
    <xf numFmtId="0" fontId="49" fillId="0" borderId="185" xfId="0" applyFont="1" applyBorder="1" applyAlignment="1" applyProtection="1">
      <alignment horizontal="center" vertical="center" wrapText="1"/>
      <protection hidden="1"/>
    </xf>
    <xf numFmtId="0" fontId="36" fillId="0" borderId="186" xfId="0" applyFont="1" applyBorder="1" applyAlignment="1" applyProtection="1">
      <alignment horizontal="left" vertical="center" wrapText="1" indent="1"/>
      <protection hidden="1"/>
    </xf>
    <xf numFmtId="0" fontId="36" fillId="0" borderId="188" xfId="0" applyFont="1" applyBorder="1" applyAlignment="1" applyProtection="1">
      <alignment horizontal="left" vertical="center" wrapText="1" indent="1"/>
      <protection hidden="1"/>
    </xf>
    <xf numFmtId="0" fontId="36" fillId="0" borderId="17" xfId="0" applyFont="1" applyBorder="1" applyAlignment="1">
      <alignment horizontal="left" vertical="center" wrapText="1" indent="1"/>
    </xf>
    <xf numFmtId="0" fontId="36" fillId="0" borderId="15" xfId="0" applyFont="1" applyBorder="1" applyAlignment="1">
      <alignment horizontal="left" vertical="center" wrapText="1" indent="1"/>
    </xf>
    <xf numFmtId="0" fontId="65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left" vertical="top" wrapText="1" indent="1"/>
      <protection hidden="1"/>
    </xf>
    <xf numFmtId="0" fontId="36" fillId="0" borderId="6" xfId="0" applyFont="1" applyBorder="1" applyAlignment="1" applyProtection="1">
      <alignment horizontal="left" vertical="center" wrapText="1" indent="1"/>
      <protection hidden="1"/>
    </xf>
    <xf numFmtId="0" fontId="36" fillId="0" borderId="7" xfId="0" applyFont="1" applyBorder="1" applyAlignment="1" applyProtection="1">
      <alignment horizontal="left" vertical="center" wrapText="1" indent="1"/>
      <protection hidden="1"/>
    </xf>
    <xf numFmtId="0" fontId="36" fillId="0" borderId="160" xfId="0" applyFont="1" applyBorder="1" applyAlignment="1" applyProtection="1">
      <alignment horizontal="center" vertical="center" wrapText="1"/>
      <protection hidden="1"/>
    </xf>
    <xf numFmtId="0" fontId="36" fillId="0" borderId="17" xfId="0" applyFont="1" applyBorder="1" applyAlignment="1" applyProtection="1">
      <alignment horizontal="center" vertical="center" wrapText="1"/>
      <protection hidden="1"/>
    </xf>
    <xf numFmtId="0" fontId="36" fillId="0" borderId="161" xfId="0" applyFont="1" applyBorder="1" applyAlignment="1" applyProtection="1">
      <alignment horizontal="center" vertical="center" wrapText="1"/>
      <protection hidden="1"/>
    </xf>
    <xf numFmtId="0" fontId="65" fillId="0" borderId="17" xfId="0" applyFont="1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27" fillId="37" borderId="4" xfId="0" applyFont="1" applyFill="1" applyBorder="1" applyAlignment="1" applyProtection="1">
      <alignment horizontal="left" vertical="top" wrapText="1"/>
      <protection locked="0"/>
    </xf>
    <xf numFmtId="0" fontId="27" fillId="37" borderId="21" xfId="0" applyFont="1" applyFill="1" applyBorder="1" applyAlignment="1" applyProtection="1">
      <alignment horizontal="left" vertical="top" wrapText="1"/>
      <protection locked="0"/>
    </xf>
    <xf numFmtId="0" fontId="27" fillId="37" borderId="5" xfId="0" applyFont="1" applyFill="1" applyBorder="1" applyAlignment="1" applyProtection="1">
      <alignment horizontal="left" vertical="top" wrapText="1"/>
      <protection locked="0"/>
    </xf>
    <xf numFmtId="0" fontId="27" fillId="37" borderId="137" xfId="0" applyFont="1" applyFill="1" applyBorder="1" applyAlignment="1" applyProtection="1">
      <alignment horizontal="left" vertical="top" wrapText="1"/>
      <protection locked="0"/>
    </xf>
    <xf numFmtId="0" fontId="27" fillId="37" borderId="22" xfId="0" applyFont="1" applyFill="1" applyBorder="1" applyAlignment="1" applyProtection="1">
      <alignment horizontal="left" vertical="top" wrapText="1"/>
      <protection locked="0"/>
    </xf>
    <xf numFmtId="0" fontId="27" fillId="37" borderId="2" xfId="0" applyFont="1" applyFill="1" applyBorder="1" applyAlignment="1" applyProtection="1">
      <alignment horizontal="left" vertical="top" wrapText="1"/>
      <protection locked="0"/>
    </xf>
    <xf numFmtId="0" fontId="27" fillId="37" borderId="3" xfId="0" applyFont="1" applyFill="1" applyBorder="1" applyAlignment="1" applyProtection="1">
      <alignment horizontal="left" vertical="top" wrapText="1"/>
      <protection locked="0"/>
    </xf>
    <xf numFmtId="0" fontId="27" fillId="37" borderId="1" xfId="0" applyFont="1" applyFill="1" applyBorder="1" applyAlignment="1" applyProtection="1">
      <alignment horizontal="left" vertical="top" wrapText="1"/>
      <protection locked="0"/>
    </xf>
    <xf numFmtId="0" fontId="51" fillId="0" borderId="0" xfId="0" applyFont="1" applyAlignment="1">
      <alignment horizontal="center" vertical="top" wrapText="1"/>
    </xf>
    <xf numFmtId="0" fontId="48" fillId="0" borderId="28" xfId="0" applyFont="1" applyBorder="1" applyAlignment="1">
      <alignment horizontal="left" vertical="center" wrapText="1"/>
    </xf>
    <xf numFmtId="0" fontId="48" fillId="0" borderId="52" xfId="0" applyFont="1" applyBorder="1" applyAlignment="1">
      <alignment horizontal="left" vertical="center" wrapText="1"/>
    </xf>
    <xf numFmtId="0" fontId="41" fillId="0" borderId="0" xfId="0" applyFont="1" applyAlignment="1" applyProtection="1">
      <alignment horizontal="left" vertical="center" wrapText="1" indent="1"/>
      <protection hidden="1"/>
    </xf>
    <xf numFmtId="0" fontId="65" fillId="0" borderId="0" xfId="0" applyFont="1" applyAlignment="1" applyProtection="1">
      <alignment horizontal="right"/>
      <protection hidden="1"/>
    </xf>
    <xf numFmtId="0" fontId="48" fillId="0" borderId="36" xfId="0" applyFont="1" applyBorder="1" applyAlignment="1">
      <alignment horizontal="left" vertical="center" wrapText="1"/>
    </xf>
    <xf numFmtId="0" fontId="48" fillId="0" borderId="0" xfId="0" applyFont="1" applyAlignment="1">
      <alignment horizontal="left" wrapText="1"/>
    </xf>
    <xf numFmtId="0" fontId="49" fillId="0" borderId="15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 indent="1"/>
    </xf>
    <xf numFmtId="0" fontId="49" fillId="0" borderId="15" xfId="0" applyFont="1" applyBorder="1" applyAlignment="1">
      <alignment horizontal="left" vertical="center" wrapText="1" indent="1"/>
    </xf>
    <xf numFmtId="0" fontId="49" fillId="0" borderId="138" xfId="0" applyFont="1" applyBorder="1" applyAlignment="1">
      <alignment horizontal="center" vertical="center" wrapText="1"/>
    </xf>
    <xf numFmtId="0" fontId="49" fillId="0" borderId="139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0" xfId="0" applyFont="1" applyAlignment="1" applyProtection="1">
      <alignment horizontal="left" wrapText="1" indent="2"/>
      <protection hidden="1"/>
    </xf>
    <xf numFmtId="0" fontId="49" fillId="0" borderId="17" xfId="0" applyFont="1" applyBorder="1" applyAlignment="1">
      <alignment horizontal="left" vertical="center" indent="1"/>
    </xf>
    <xf numFmtId="0" fontId="49" fillId="0" borderId="15" xfId="0" applyFont="1" applyBorder="1" applyAlignment="1">
      <alignment horizontal="left" vertical="center" indent="1"/>
    </xf>
    <xf numFmtId="0" fontId="49" fillId="0" borderId="83" xfId="0" applyFont="1" applyBorder="1" applyAlignment="1">
      <alignment horizontal="center" vertical="center" wrapText="1"/>
    </xf>
    <xf numFmtId="0" fontId="49" fillId="0" borderId="84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6" fillId="37" borderId="30" xfId="0" applyFont="1" applyFill="1" applyBorder="1" applyAlignment="1" applyProtection="1">
      <alignment horizontal="left" vertical="top" wrapText="1"/>
      <protection locked="0"/>
    </xf>
    <xf numFmtId="0" fontId="66" fillId="37" borderId="31" xfId="0" applyFont="1" applyFill="1" applyBorder="1" applyAlignment="1" applyProtection="1">
      <alignment horizontal="left" vertical="top" wrapText="1"/>
      <protection locked="0"/>
    </xf>
    <xf numFmtId="0" fontId="66" fillId="37" borderId="32" xfId="0" applyFont="1" applyFill="1" applyBorder="1" applyAlignment="1" applyProtection="1">
      <alignment horizontal="left" vertical="top" wrapText="1"/>
      <protection locked="0"/>
    </xf>
    <xf numFmtId="0" fontId="66" fillId="37" borderId="33" xfId="0" applyFont="1" applyFill="1" applyBorder="1" applyAlignment="1" applyProtection="1">
      <alignment horizontal="left" vertical="top" wrapText="1"/>
      <protection locked="0"/>
    </xf>
    <xf numFmtId="0" fontId="66" fillId="37" borderId="0" xfId="0" applyFont="1" applyFill="1" applyAlignment="1" applyProtection="1">
      <alignment horizontal="left" vertical="top" wrapText="1"/>
      <protection locked="0"/>
    </xf>
    <xf numFmtId="0" fontId="66" fillId="37" borderId="34" xfId="0" applyFont="1" applyFill="1" applyBorder="1" applyAlignment="1" applyProtection="1">
      <alignment horizontal="left" vertical="top" wrapText="1"/>
      <protection locked="0"/>
    </xf>
    <xf numFmtId="0" fontId="66" fillId="37" borderId="35" xfId="0" applyFont="1" applyFill="1" applyBorder="1" applyAlignment="1" applyProtection="1">
      <alignment horizontal="left" vertical="top" wrapText="1"/>
      <protection locked="0"/>
    </xf>
    <xf numFmtId="0" fontId="66" fillId="37" borderId="36" xfId="0" applyFont="1" applyFill="1" applyBorder="1" applyAlignment="1" applyProtection="1">
      <alignment horizontal="left" vertical="top" wrapText="1"/>
      <protection locked="0"/>
    </xf>
    <xf numFmtId="0" fontId="66" fillId="37" borderId="37" xfId="0" applyFont="1" applyFill="1" applyBorder="1" applyAlignment="1" applyProtection="1">
      <alignment horizontal="left" vertical="top" wrapText="1"/>
      <protection locked="0"/>
    </xf>
    <xf numFmtId="3" fontId="66" fillId="0" borderId="146" xfId="0" applyNumberFormat="1" applyFont="1" applyBorder="1" applyAlignment="1">
      <alignment horizontal="center" vertical="center" wrapText="1"/>
    </xf>
    <xf numFmtId="3" fontId="66" fillId="0" borderId="86" xfId="0" applyNumberFormat="1" applyFont="1" applyBorder="1" applyAlignment="1">
      <alignment horizontal="center" vertical="center" wrapText="1"/>
    </xf>
    <xf numFmtId="3" fontId="66" fillId="0" borderId="140" xfId="0" applyNumberFormat="1" applyFont="1" applyBorder="1" applyAlignment="1">
      <alignment horizontal="center" vertical="center" wrapText="1"/>
    </xf>
    <xf numFmtId="0" fontId="39" fillId="0" borderId="6" xfId="0" applyFont="1" applyBorder="1" applyAlignment="1">
      <alignment horizontal="left" vertical="center" wrapText="1" indent="1"/>
    </xf>
    <xf numFmtId="0" fontId="39" fillId="0" borderId="7" xfId="0" applyFont="1" applyBorder="1" applyAlignment="1">
      <alignment horizontal="left" vertical="center" wrapText="1" indent="1"/>
    </xf>
    <xf numFmtId="0" fontId="66" fillId="0" borderId="17" xfId="0" applyFont="1" applyBorder="1" applyAlignment="1">
      <alignment horizontal="left" vertical="center" wrapText="1" indent="2"/>
    </xf>
    <xf numFmtId="0" fontId="66" fillId="0" borderId="0" xfId="0" applyFont="1" applyAlignment="1">
      <alignment horizontal="left" vertical="center" wrapText="1" indent="2"/>
    </xf>
    <xf numFmtId="0" fontId="30" fillId="0" borderId="142" xfId="0" applyFont="1" applyBorder="1" applyAlignment="1">
      <alignment horizontal="left" vertical="center" wrapText="1" indent="1"/>
    </xf>
    <xf numFmtId="0" fontId="30" fillId="0" borderId="16" xfId="0" applyFont="1" applyBorder="1" applyAlignment="1">
      <alignment horizontal="left" vertical="center" wrapText="1" indent="1"/>
    </xf>
    <xf numFmtId="0" fontId="41" fillId="0" borderId="17" xfId="0" applyFont="1" applyBorder="1" applyAlignment="1" applyProtection="1">
      <alignment horizontal="left" vertical="center" wrapText="1" indent="1"/>
      <protection hidden="1"/>
    </xf>
    <xf numFmtId="0" fontId="46" fillId="0" borderId="5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46" fillId="0" borderId="60" xfId="0" applyFont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ACD7D97A-DDFF-455C-BC00-33DB3714C04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92"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rgb="FFFF000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8266AD74-2FC3-4F5D-A372-53B5C548AE29}"/>
  </tableStyles>
  <colors>
    <mruColors>
      <color rgb="FFFFFF99"/>
      <color rgb="FFFFFFCC"/>
      <color rgb="FF0060A8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025%20debv\Censo%20Escolar\Final\2025\Formularios\T&#233;cnica%20Diurna--C.E.2024-Informe%20Final.xlsx" TargetMode="External"/><Relationship Id="rId1" Type="http://schemas.openxmlformats.org/officeDocument/2006/relationships/externalLinkPath" Target="T&#233;cnica%20Diurna--C.E.2024-Inform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bicacion (2)"/>
      <sheetName val="Códigos Portada"/>
      <sheetName val="Portada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Cuadro 10"/>
      <sheetName val="Cuadro 11-1"/>
      <sheetName val="Cuadro 11-2"/>
      <sheetName val="Cuadro 11-3"/>
      <sheetName val="Cuadro 12"/>
      <sheetName val="Cuadro 13"/>
      <sheetName val="Cuadro 14"/>
      <sheetName val="Cuadro 15"/>
      <sheetName val="Cuadro 16"/>
    </sheetNames>
    <sheetDataSet>
      <sheetData sheetId="0">
        <row r="2">
          <cell r="A2" t="str">
            <v>1-01-01</v>
          </cell>
          <cell r="B2" t="str">
            <v>SAN JOSE / SAN JOSE / CARMEN</v>
          </cell>
        </row>
        <row r="3">
          <cell r="A3" t="str">
            <v>1-01-02</v>
          </cell>
          <cell r="B3" t="str">
            <v>SAN JOSE / SAN JOSE / MERCED</v>
          </cell>
        </row>
        <row r="4">
          <cell r="A4" t="str">
            <v>1-01-03</v>
          </cell>
          <cell r="B4" t="str">
            <v>SAN JOSE / SAN JOSE / HOSPITAL</v>
          </cell>
        </row>
        <row r="5">
          <cell r="A5" t="str">
            <v>1-01-04</v>
          </cell>
          <cell r="B5" t="str">
            <v>SAN JOSE / SAN JOSE / CATEDRAL</v>
          </cell>
        </row>
        <row r="6">
          <cell r="A6" t="str">
            <v>1-01-05</v>
          </cell>
          <cell r="B6" t="str">
            <v>SAN JOSE / SAN JOSE / ZAPOTE</v>
          </cell>
        </row>
        <row r="7">
          <cell r="A7" t="str">
            <v>1-01-06</v>
          </cell>
          <cell r="B7" t="str">
            <v>SAN JOSE / SAN JOSE / SAN FRANCISCO DE DOS RIOS</v>
          </cell>
        </row>
        <row r="8">
          <cell r="A8" t="str">
            <v>1-01-07</v>
          </cell>
          <cell r="B8" t="str">
            <v>SAN JOSE / SAN JOSE / URUCA</v>
          </cell>
        </row>
        <row r="9">
          <cell r="A9" t="str">
            <v>1-01-08</v>
          </cell>
          <cell r="B9" t="str">
            <v>SAN JOSE / SAN JOSE / MATA REDONDA</v>
          </cell>
        </row>
        <row r="10">
          <cell r="A10" t="str">
            <v>1-01-09</v>
          </cell>
          <cell r="B10" t="str">
            <v>SAN JOSE / SAN JOSE / PAVAS</v>
          </cell>
        </row>
        <row r="11">
          <cell r="A11" t="str">
            <v>1-01-10</v>
          </cell>
          <cell r="B11" t="str">
            <v>SAN JOSE / SAN JOSE / HATILLO</v>
          </cell>
        </row>
        <row r="12">
          <cell r="A12" t="str">
            <v>1-01-11</v>
          </cell>
          <cell r="B12" t="str">
            <v>SAN JOSE / SAN JOSE / SAN SEBASTIAN</v>
          </cell>
        </row>
        <row r="13">
          <cell r="A13" t="str">
            <v>1-02-01</v>
          </cell>
          <cell r="B13" t="str">
            <v>SAN JOSE / ESCAZU / ESCAZU</v>
          </cell>
        </row>
        <row r="14">
          <cell r="A14" t="str">
            <v>1-02-02</v>
          </cell>
          <cell r="B14" t="str">
            <v>SAN JOSE / ESCAZU / SAN ANTONIO</v>
          </cell>
        </row>
        <row r="15">
          <cell r="A15" t="str">
            <v>1-02-03</v>
          </cell>
          <cell r="B15" t="str">
            <v>SAN JOSE / ESCAZU / SAN RAFAEL</v>
          </cell>
        </row>
        <row r="16">
          <cell r="A16" t="str">
            <v>1-03-01</v>
          </cell>
          <cell r="B16" t="str">
            <v>SAN JOSE / DESAMPARADOS / DESAMPARADOS</v>
          </cell>
        </row>
        <row r="17">
          <cell r="A17" t="str">
            <v>1-03-02</v>
          </cell>
          <cell r="B17" t="str">
            <v>SAN JOSE / DESAMPARADOS / SAN MIGUEL</v>
          </cell>
        </row>
        <row r="18">
          <cell r="A18" t="str">
            <v>1-03-03</v>
          </cell>
          <cell r="B18" t="str">
            <v>SAN JOSE / DESAMPARADOS / SAN JUAN DE DIOS</v>
          </cell>
        </row>
        <row r="19">
          <cell r="A19" t="str">
            <v>1-03-04</v>
          </cell>
          <cell r="B19" t="str">
            <v>SAN JOSE / DESAMPARADOS / SAN RAFAEL ARRIBA</v>
          </cell>
        </row>
        <row r="20">
          <cell r="A20" t="str">
            <v>1-03-05</v>
          </cell>
          <cell r="B20" t="str">
            <v>SAN JOSE / DESAMPARADOS / SAN ANTONIO</v>
          </cell>
        </row>
        <row r="21">
          <cell r="A21" t="str">
            <v>1-03-06</v>
          </cell>
          <cell r="B21" t="str">
            <v>SAN JOSE / DESAMPARADOS / FRAILES</v>
          </cell>
        </row>
        <row r="22">
          <cell r="A22" t="str">
            <v>1-03-07</v>
          </cell>
          <cell r="B22" t="str">
            <v>SAN JOSE / DESAMPARADOS / PATARRA</v>
          </cell>
        </row>
        <row r="23">
          <cell r="A23" t="str">
            <v>1-03-08</v>
          </cell>
          <cell r="B23" t="str">
            <v>SAN JOSE / DESAMPARADOS / SAN CRISTOBAL</v>
          </cell>
        </row>
        <row r="24">
          <cell r="A24" t="str">
            <v>1-03-09</v>
          </cell>
          <cell r="B24" t="str">
            <v>SAN JOSE / DESAMPARADOS / ROSARIO</v>
          </cell>
        </row>
        <row r="25">
          <cell r="A25" t="str">
            <v>1-03-10</v>
          </cell>
          <cell r="B25" t="str">
            <v>SAN JOSE / DESAMPARADOS / DAMAS</v>
          </cell>
        </row>
        <row r="26">
          <cell r="A26" t="str">
            <v>1-03-11</v>
          </cell>
          <cell r="B26" t="str">
            <v>SAN JOSE / DESAMPARADOS / SAN RAFAEL ABAJO</v>
          </cell>
        </row>
        <row r="27">
          <cell r="A27" t="str">
            <v>1-03-12</v>
          </cell>
          <cell r="B27" t="str">
            <v>SAN JOSE / DESAMPARADOS / GRAVILIAS</v>
          </cell>
        </row>
        <row r="28">
          <cell r="A28" t="str">
            <v>1-03-13</v>
          </cell>
          <cell r="B28" t="str">
            <v>SAN JOSE / DESAMPARADOS / LOS GUIDO</v>
          </cell>
        </row>
        <row r="29">
          <cell r="A29" t="str">
            <v>1-04-01</v>
          </cell>
          <cell r="B29" t="str">
            <v>SAN JOSE / PURISCAL / SANTIAGO</v>
          </cell>
        </row>
        <row r="30">
          <cell r="A30" t="str">
            <v>1-04-02</v>
          </cell>
          <cell r="B30" t="str">
            <v>SAN JOSE / PURISCAL / MERCEDES SUR</v>
          </cell>
        </row>
        <row r="31">
          <cell r="A31" t="str">
            <v>1-04-03</v>
          </cell>
          <cell r="B31" t="str">
            <v>SAN JOSE / PURISCAL / BARBACOAS</v>
          </cell>
        </row>
        <row r="32">
          <cell r="A32" t="str">
            <v>1-04-04</v>
          </cell>
          <cell r="B32" t="str">
            <v>SAN JOSE / PURISCAL / GRIFO ALTO</v>
          </cell>
        </row>
        <row r="33">
          <cell r="A33" t="str">
            <v>1-04-05</v>
          </cell>
          <cell r="B33" t="str">
            <v>SAN JOSE / PURISCAL / SAN RAFAEL</v>
          </cell>
        </row>
        <row r="34">
          <cell r="A34" t="str">
            <v>1-04-06</v>
          </cell>
          <cell r="B34" t="str">
            <v>SAN JOSE / PURISCAL / CANDELARITA</v>
          </cell>
        </row>
        <row r="35">
          <cell r="A35" t="str">
            <v>1-04-07</v>
          </cell>
          <cell r="B35" t="str">
            <v>SAN JOSE / PURISCAL / DESAMPARADITOS</v>
          </cell>
        </row>
        <row r="36">
          <cell r="A36" t="str">
            <v>1-04-08</v>
          </cell>
          <cell r="B36" t="str">
            <v>SAN JOSE / PURISCAL / SAN ANTONIO</v>
          </cell>
        </row>
        <row r="37">
          <cell r="A37" t="str">
            <v>1-04-09</v>
          </cell>
          <cell r="B37" t="str">
            <v>SAN JOSE / PURISCAL / CHIRES</v>
          </cell>
        </row>
        <row r="38">
          <cell r="A38" t="str">
            <v>1-05-01</v>
          </cell>
          <cell r="B38" t="str">
            <v>SAN JOSE / TARRAZU / SAN MARCOS</v>
          </cell>
        </row>
        <row r="39">
          <cell r="A39" t="str">
            <v>1-05-02</v>
          </cell>
          <cell r="B39" t="str">
            <v>SAN JOSE / TARRAZU / SAN LORENZO</v>
          </cell>
        </row>
        <row r="40">
          <cell r="A40" t="str">
            <v>1-05-03</v>
          </cell>
          <cell r="B40" t="str">
            <v>SAN JOSE / TARRAZU / SAN CARLOS</v>
          </cell>
        </row>
        <row r="41">
          <cell r="A41" t="str">
            <v>1-06-01</v>
          </cell>
          <cell r="B41" t="str">
            <v>SAN JOSE / ASERRI / ASERRI</v>
          </cell>
        </row>
        <row r="42">
          <cell r="A42" t="str">
            <v>1-06-02</v>
          </cell>
          <cell r="B42" t="str">
            <v>SAN JOSE / ASERRI / TARBACA</v>
          </cell>
        </row>
        <row r="43">
          <cell r="A43" t="str">
            <v>1-06-03</v>
          </cell>
          <cell r="B43" t="str">
            <v>SAN JOSE / ASERRI / VUELTA DE JORCO</v>
          </cell>
        </row>
        <row r="44">
          <cell r="A44" t="str">
            <v>1-06-04</v>
          </cell>
          <cell r="B44" t="str">
            <v>SAN JOSE / ASERRI / SAN GABRIEL</v>
          </cell>
        </row>
        <row r="45">
          <cell r="A45" t="str">
            <v>1-06-05</v>
          </cell>
          <cell r="B45" t="str">
            <v>SAN JOSE / ASERRI / LEGUA</v>
          </cell>
        </row>
        <row r="46">
          <cell r="A46" t="str">
            <v>1-06-06</v>
          </cell>
          <cell r="B46" t="str">
            <v>SAN JOSE / ASERRI / MONTERREY</v>
          </cell>
        </row>
        <row r="47">
          <cell r="A47" t="str">
            <v>1-06-07</v>
          </cell>
          <cell r="B47" t="str">
            <v>SAN JOSE / ASERRI / SALITRILLOS</v>
          </cell>
        </row>
        <row r="48">
          <cell r="A48" t="str">
            <v>1-07-01</v>
          </cell>
          <cell r="B48" t="str">
            <v>SAN JOSE / MORA / COLON</v>
          </cell>
        </row>
        <row r="49">
          <cell r="A49" t="str">
            <v>1-07-02</v>
          </cell>
          <cell r="B49" t="str">
            <v>SAN JOSE / MORA / GUAYABO</v>
          </cell>
        </row>
        <row r="50">
          <cell r="A50" t="str">
            <v>1-07-03</v>
          </cell>
          <cell r="B50" t="str">
            <v>SAN JOSE / MORA / TABARCIA</v>
          </cell>
        </row>
        <row r="51">
          <cell r="A51" t="str">
            <v>1-07-04</v>
          </cell>
          <cell r="B51" t="str">
            <v xml:space="preserve">SAN JOSE / MORA / PIEDRAS NEGRAS </v>
          </cell>
        </row>
        <row r="52">
          <cell r="A52" t="str">
            <v>1-07-05</v>
          </cell>
          <cell r="B52" t="str">
            <v>SAN JOSE / MORA / PICAGRES</v>
          </cell>
        </row>
        <row r="53">
          <cell r="A53" t="str">
            <v>1-07-06</v>
          </cell>
          <cell r="B53" t="str">
            <v>SAN JOSE / MORA / JARIS</v>
          </cell>
        </row>
        <row r="54">
          <cell r="A54" t="str">
            <v>1-07-07</v>
          </cell>
          <cell r="B54" t="str">
            <v>SAN JOSE / MORA / QUITIRRISI</v>
          </cell>
        </row>
        <row r="55">
          <cell r="A55" t="str">
            <v>1-08-01</v>
          </cell>
          <cell r="B55" t="str">
            <v>SAN JOSE / GOICOECHEA / GUADALUPE</v>
          </cell>
        </row>
        <row r="56">
          <cell r="A56" t="str">
            <v>1-08-02</v>
          </cell>
          <cell r="B56" t="str">
            <v xml:space="preserve">SAN JOSE / GOICOECHEA / SAN FRANCISCO </v>
          </cell>
        </row>
        <row r="57">
          <cell r="A57" t="str">
            <v>1-08-03</v>
          </cell>
          <cell r="B57" t="str">
            <v>SAN JOSE / GOICOECHEA / CALLE BLANCOS</v>
          </cell>
        </row>
        <row r="58">
          <cell r="A58" t="str">
            <v>1-08-04</v>
          </cell>
          <cell r="B58" t="str">
            <v>SAN JOSE / GOICOECHEA / MATA DE PLATANO</v>
          </cell>
        </row>
        <row r="59">
          <cell r="A59" t="str">
            <v>1-08-05</v>
          </cell>
          <cell r="B59" t="str">
            <v>SAN JOSE / GOICOECHEA / IPIS</v>
          </cell>
        </row>
        <row r="60">
          <cell r="A60" t="str">
            <v>1-08-06</v>
          </cell>
          <cell r="B60" t="str">
            <v>SAN JOSE / GOICOECHEA / RANCHO REDONDO</v>
          </cell>
        </row>
        <row r="61">
          <cell r="A61" t="str">
            <v>1-08-07</v>
          </cell>
          <cell r="B61" t="str">
            <v>SAN JOSE / GOICOECHEA / PURRAL</v>
          </cell>
        </row>
        <row r="62">
          <cell r="A62" t="str">
            <v>1-09-01</v>
          </cell>
          <cell r="B62" t="str">
            <v>SAN JOSE / SANTA ANA / SANTA ANA</v>
          </cell>
        </row>
        <row r="63">
          <cell r="A63" t="str">
            <v>1-09-02</v>
          </cell>
          <cell r="B63" t="str">
            <v>SAN JOSE / SANTA ANA / SALITRAL</v>
          </cell>
        </row>
        <row r="64">
          <cell r="A64" t="str">
            <v>1-09-03</v>
          </cell>
          <cell r="B64" t="str">
            <v>SAN JOSE / SANTA ANA / POZOS</v>
          </cell>
        </row>
        <row r="65">
          <cell r="A65" t="str">
            <v>1-09-04</v>
          </cell>
          <cell r="B65" t="str">
            <v>SAN JOSE / SANTA ANA / URUCA</v>
          </cell>
        </row>
        <row r="66">
          <cell r="A66" t="str">
            <v>1-09-05</v>
          </cell>
          <cell r="B66" t="str">
            <v>SAN JOSE / SANTA ANA / PIEDADES</v>
          </cell>
        </row>
        <row r="67">
          <cell r="A67" t="str">
            <v>1-09-06</v>
          </cell>
          <cell r="B67" t="str">
            <v>SAN JOSE / SANTA ANA / BRASIL</v>
          </cell>
        </row>
        <row r="68">
          <cell r="A68" t="str">
            <v>1-10-01</v>
          </cell>
          <cell r="B68" t="str">
            <v>SAN JOSE / ALAJUELITA / ALAJUELITA</v>
          </cell>
        </row>
        <row r="69">
          <cell r="A69" t="str">
            <v>1-10-02</v>
          </cell>
          <cell r="B69" t="str">
            <v>SAN JOSE / ALAJUELITA / SAN JOSECITO</v>
          </cell>
        </row>
        <row r="70">
          <cell r="A70" t="str">
            <v>1-10-03</v>
          </cell>
          <cell r="B70" t="str">
            <v>SAN JOSE / ALAJUELITA / SAN ANTONIO</v>
          </cell>
        </row>
        <row r="71">
          <cell r="A71" t="str">
            <v>1-10-04</v>
          </cell>
          <cell r="B71" t="str">
            <v>SAN JOSE / ALAJUELITA / CONCEPCION</v>
          </cell>
        </row>
        <row r="72">
          <cell r="A72" t="str">
            <v>1-10-05</v>
          </cell>
          <cell r="B72" t="str">
            <v>SAN JOSE / ALAJUELITA / SAN FELIPE</v>
          </cell>
        </row>
        <row r="73">
          <cell r="A73" t="str">
            <v>1-11-01</v>
          </cell>
          <cell r="B73" t="str">
            <v>SAN JOSE / VASQUEZ DE CORONADO / SAN ISIDRO</v>
          </cell>
        </row>
        <row r="74">
          <cell r="A74" t="str">
            <v>1-11-02</v>
          </cell>
          <cell r="B74" t="str">
            <v>SAN JOSE / VASQUEZ DE CORONADO / SAN RAFAEL</v>
          </cell>
        </row>
        <row r="75">
          <cell r="A75" t="str">
            <v>1-11-03</v>
          </cell>
          <cell r="B75" t="str">
            <v>SAN JOSE / VASQUEZ DE CORONADO / DULCE NOMBRE DE JESUS</v>
          </cell>
        </row>
        <row r="76">
          <cell r="A76" t="str">
            <v>1-11-04</v>
          </cell>
          <cell r="B76" t="str">
            <v>SAN JOSE / VASQUEZ DE CORONADO / PATALILLO</v>
          </cell>
        </row>
        <row r="77">
          <cell r="A77" t="str">
            <v>1-11-05</v>
          </cell>
          <cell r="B77" t="str">
            <v>SAN JOSE / VASQUEZ DE CORONADO / CASCAJAL</v>
          </cell>
        </row>
        <row r="78">
          <cell r="A78" t="str">
            <v>1-12-01</v>
          </cell>
          <cell r="B78" t="str">
            <v>SAN JOSE / ACOSTA / SAN IGNACIO</v>
          </cell>
        </row>
        <row r="79">
          <cell r="A79" t="str">
            <v>1-12-02</v>
          </cell>
          <cell r="B79" t="str">
            <v>SAN JOSE / ACOSTA / GUAITIL</v>
          </cell>
        </row>
        <row r="80">
          <cell r="A80" t="str">
            <v>1-12-03</v>
          </cell>
          <cell r="B80" t="str">
            <v>SAN JOSE / ACOSTA / PALMICHAL</v>
          </cell>
        </row>
        <row r="81">
          <cell r="A81" t="str">
            <v>1-12-04</v>
          </cell>
          <cell r="B81" t="str">
            <v>SAN JOSE / ACOSTA / CANGREJAL</v>
          </cell>
        </row>
        <row r="82">
          <cell r="A82" t="str">
            <v>1-12-05</v>
          </cell>
          <cell r="B82" t="str">
            <v>SAN JOSE / ACOSTA / SABANILLAS</v>
          </cell>
        </row>
        <row r="83">
          <cell r="A83" t="str">
            <v>1-13-01</v>
          </cell>
          <cell r="B83" t="str">
            <v xml:space="preserve">SAN JOSE / TIBAS / SAN JUAN  </v>
          </cell>
        </row>
        <row r="84">
          <cell r="A84" t="str">
            <v>1-13-02</v>
          </cell>
          <cell r="B84" t="str">
            <v xml:space="preserve">SAN JOSE / TIBAS / CINCO ESQUINAS </v>
          </cell>
        </row>
        <row r="85">
          <cell r="A85" t="str">
            <v>1-13-03</v>
          </cell>
          <cell r="B85" t="str">
            <v>SAN JOSE / TIBAS / ANSELMO LLORENTE</v>
          </cell>
        </row>
        <row r="86">
          <cell r="A86" t="str">
            <v>1-13-04</v>
          </cell>
          <cell r="B86" t="str">
            <v>SAN JOSE / TIBAS / LEON XIII</v>
          </cell>
        </row>
        <row r="87">
          <cell r="A87" t="str">
            <v>1-13-05</v>
          </cell>
          <cell r="B87" t="str">
            <v>SAN JOSE / TIBAS / COLIMA</v>
          </cell>
        </row>
        <row r="88">
          <cell r="A88" t="str">
            <v>1-14-01</v>
          </cell>
          <cell r="B88" t="str">
            <v>SAN JOSE / MORAVIA / SAN VICENTE</v>
          </cell>
        </row>
        <row r="89">
          <cell r="A89" t="str">
            <v>1-14-02</v>
          </cell>
          <cell r="B89" t="str">
            <v>SAN JOSE / MORAVIA / SAN JERONIMO</v>
          </cell>
        </row>
        <row r="90">
          <cell r="A90" t="str">
            <v>1-14-03</v>
          </cell>
          <cell r="B90" t="str">
            <v>SAN JOSE / MORAVIA / TRINIDAD</v>
          </cell>
        </row>
        <row r="91">
          <cell r="A91" t="str">
            <v>1-15-01</v>
          </cell>
          <cell r="B91" t="str">
            <v>SAN JOSE / MONTES DE OCA / SAN PEDRO</v>
          </cell>
        </row>
        <row r="92">
          <cell r="A92" t="str">
            <v>1-15-02</v>
          </cell>
          <cell r="B92" t="str">
            <v>SAN JOSE / MONTES DE OCA / SABANILLA</v>
          </cell>
        </row>
        <row r="93">
          <cell r="A93" t="str">
            <v>1-15-03</v>
          </cell>
          <cell r="B93" t="str">
            <v>SAN JOSE / MONTES DE OCA / MERCEDES</v>
          </cell>
        </row>
        <row r="94">
          <cell r="A94" t="str">
            <v>1-15-04</v>
          </cell>
          <cell r="B94" t="str">
            <v>SAN JOSE / MONTES DE OCA / SAN RAFAEL</v>
          </cell>
        </row>
        <row r="95">
          <cell r="A95" t="str">
            <v>1-16-01</v>
          </cell>
          <cell r="B95" t="str">
            <v>SAN JOSE / TURRUBARES / SAN PABLO</v>
          </cell>
        </row>
        <row r="96">
          <cell r="A96" t="str">
            <v>1-16-02</v>
          </cell>
          <cell r="B96" t="str">
            <v>SAN JOSE / TURRUBARES / SAN PEDRO</v>
          </cell>
        </row>
        <row r="97">
          <cell r="A97" t="str">
            <v>1-16-03</v>
          </cell>
          <cell r="B97" t="str">
            <v>SAN JOSE / TURRUBARES / SAN JUAN DE MATA</v>
          </cell>
        </row>
        <row r="98">
          <cell r="A98" t="str">
            <v>1-16-04</v>
          </cell>
          <cell r="B98" t="str">
            <v>SAN JOSE / TURRUBARES / SAN LUIS</v>
          </cell>
        </row>
        <row r="99">
          <cell r="A99" t="str">
            <v>1-16-05</v>
          </cell>
          <cell r="B99" t="str">
            <v>SAN JOSE / TURRUBARES / CARARA</v>
          </cell>
        </row>
        <row r="100">
          <cell r="A100" t="str">
            <v>1-17-01</v>
          </cell>
          <cell r="B100" t="str">
            <v>SAN JOSE / DOTA / SANTA MARIA</v>
          </cell>
        </row>
        <row r="101">
          <cell r="A101" t="str">
            <v>1-17-02</v>
          </cell>
          <cell r="B101" t="str">
            <v>SAN JOSE / DOTA / JARDIN</v>
          </cell>
        </row>
        <row r="102">
          <cell r="A102" t="str">
            <v>1-17-03</v>
          </cell>
          <cell r="B102" t="str">
            <v>SAN JOSE / DOTA / COPEY</v>
          </cell>
        </row>
        <row r="103">
          <cell r="A103" t="str">
            <v>1-18-01</v>
          </cell>
          <cell r="B103" t="str">
            <v>SAN JOSE / CURRIDABAT / CURRIDABAT</v>
          </cell>
        </row>
        <row r="104">
          <cell r="A104" t="str">
            <v>1-18-02</v>
          </cell>
          <cell r="B104" t="str">
            <v>SAN JOSE / CURRIDABAT / GRANADILLA</v>
          </cell>
        </row>
        <row r="105">
          <cell r="A105" t="str">
            <v>1-18-03</v>
          </cell>
          <cell r="B105" t="str">
            <v>SAN JOSE / CURRIDABAT / SANCHEZ</v>
          </cell>
        </row>
        <row r="106">
          <cell r="A106" t="str">
            <v>1-18-04</v>
          </cell>
          <cell r="B106" t="str">
            <v>SAN JOSE / CURRIDABAT / TIRRASES</v>
          </cell>
        </row>
        <row r="107">
          <cell r="A107" t="str">
            <v>1-19-01</v>
          </cell>
          <cell r="B107" t="str">
            <v>SAN JOSE / PEREZ ZELEDON / SAN ISIDRO DEL GENERAL</v>
          </cell>
        </row>
        <row r="108">
          <cell r="A108" t="str">
            <v>1-19-02</v>
          </cell>
          <cell r="B108" t="str">
            <v>SAN JOSE / PEREZ ZELEDON / GENERAL</v>
          </cell>
        </row>
        <row r="109">
          <cell r="A109" t="str">
            <v>1-19-03</v>
          </cell>
          <cell r="B109" t="str">
            <v>SAN JOSE / PEREZ ZELEDON / DANIEL FLORES</v>
          </cell>
        </row>
        <row r="110">
          <cell r="A110" t="str">
            <v>1-19-04</v>
          </cell>
          <cell r="B110" t="str">
            <v>SAN JOSE / PEREZ ZELEDON / RIVAS</v>
          </cell>
        </row>
        <row r="111">
          <cell r="A111" t="str">
            <v>1-19-05</v>
          </cell>
          <cell r="B111" t="str">
            <v>SAN JOSE / PEREZ ZELEDON / SAN PEDRO</v>
          </cell>
        </row>
        <row r="112">
          <cell r="A112" t="str">
            <v>1-19-06</v>
          </cell>
          <cell r="B112" t="str">
            <v>SAN JOSE / PEREZ ZELEDON / PLATANARES</v>
          </cell>
        </row>
        <row r="113">
          <cell r="A113" t="str">
            <v>1-19-07</v>
          </cell>
          <cell r="B113" t="str">
            <v>SAN JOSE / PEREZ ZELEDON / PEJIBAYE</v>
          </cell>
        </row>
        <row r="114">
          <cell r="A114" t="str">
            <v>1-19-08</v>
          </cell>
          <cell r="B114" t="str">
            <v>SAN JOSE / PEREZ ZELEDON / CAJON</v>
          </cell>
        </row>
        <row r="115">
          <cell r="A115" t="str">
            <v>1-19-09</v>
          </cell>
          <cell r="B115" t="str">
            <v>SAN JOSE / PEREZ ZELEDON / BARU</v>
          </cell>
        </row>
        <row r="116">
          <cell r="A116" t="str">
            <v>1-19-10</v>
          </cell>
          <cell r="B116" t="str">
            <v>SAN JOSE / PEREZ ZELEDON / RIO NUEVO</v>
          </cell>
        </row>
        <row r="117">
          <cell r="A117" t="str">
            <v>1-19-11</v>
          </cell>
          <cell r="B117" t="str">
            <v>SAN JOSE / PEREZ ZELEDON / PARAMO</v>
          </cell>
        </row>
        <row r="118">
          <cell r="A118" t="str">
            <v>1-19-12</v>
          </cell>
          <cell r="B118" t="str">
            <v>SAN JOSE / PEREZ ZELEDON / LA AMISTAD</v>
          </cell>
        </row>
        <row r="119">
          <cell r="A119" t="str">
            <v>1-20-01</v>
          </cell>
          <cell r="B119" t="str">
            <v>SAN JOSE / LEON CORTES / SAN PABLO</v>
          </cell>
        </row>
        <row r="120">
          <cell r="A120" t="str">
            <v>1-20-02</v>
          </cell>
          <cell r="B120" t="str">
            <v>SAN JOSE / LEON CORTES / SAN ANDRES</v>
          </cell>
        </row>
        <row r="121">
          <cell r="A121" t="str">
            <v>1-20-03</v>
          </cell>
          <cell r="B121" t="str">
            <v>SAN JOSE / LEON CORTES / LLANO BONITO</v>
          </cell>
        </row>
        <row r="122">
          <cell r="A122" t="str">
            <v>1-20-04</v>
          </cell>
          <cell r="B122" t="str">
            <v>SAN JOSE / LEON CORTES / SAN ISIDRO</v>
          </cell>
        </row>
        <row r="123">
          <cell r="A123" t="str">
            <v>1-20-05</v>
          </cell>
          <cell r="B123" t="str">
            <v>SAN JOSE / LEON CORTES / SANTA CRUZ</v>
          </cell>
        </row>
        <row r="124">
          <cell r="A124" t="str">
            <v>1-20-06</v>
          </cell>
          <cell r="B124" t="str">
            <v>SAN JOSE / LEON CORTES / SAN ANTONIO</v>
          </cell>
        </row>
        <row r="125">
          <cell r="A125" t="str">
            <v>2-01-01</v>
          </cell>
          <cell r="B125" t="str">
            <v>ALAJUELA / ALAJUELA / ALAJUELA</v>
          </cell>
        </row>
        <row r="126">
          <cell r="A126" t="str">
            <v>2-01-02</v>
          </cell>
          <cell r="B126" t="str">
            <v>ALAJUELA / ALAJUELA / SAN JOSE</v>
          </cell>
        </row>
        <row r="127">
          <cell r="A127" t="str">
            <v>2-01-03</v>
          </cell>
          <cell r="B127" t="str">
            <v>ALAJUELA / ALAJUELA / CARRIZAL</v>
          </cell>
        </row>
        <row r="128">
          <cell r="A128" t="str">
            <v>2-01-04</v>
          </cell>
          <cell r="B128" t="str">
            <v>ALAJUELA / ALAJUELA / SAN ANTONIO</v>
          </cell>
        </row>
        <row r="129">
          <cell r="A129" t="str">
            <v>2-01-05</v>
          </cell>
          <cell r="B129" t="str">
            <v>ALAJUELA / ALAJUELA / GUACIMA</v>
          </cell>
        </row>
        <row r="130">
          <cell r="A130" t="str">
            <v>2-01-06</v>
          </cell>
          <cell r="B130" t="str">
            <v>ALAJUELA / ALAJUELA / SAN ISIDRO</v>
          </cell>
        </row>
        <row r="131">
          <cell r="A131" t="str">
            <v>2-01-07</v>
          </cell>
          <cell r="B131" t="str">
            <v>ALAJUELA / ALAJUELA / SABANILLA</v>
          </cell>
        </row>
        <row r="132">
          <cell r="A132" t="str">
            <v>2-01-08</v>
          </cell>
          <cell r="B132" t="str">
            <v>ALAJUELA / ALAJUELA / SAN RAFAEL</v>
          </cell>
        </row>
        <row r="133">
          <cell r="A133" t="str">
            <v>2-01-09</v>
          </cell>
          <cell r="B133" t="str">
            <v>ALAJUELA / ALAJUELA / RIO SEGUNDO</v>
          </cell>
        </row>
        <row r="134">
          <cell r="A134" t="str">
            <v>2-01-10</v>
          </cell>
          <cell r="B134" t="str">
            <v>ALAJUELA / ALAJUELA / DESAMPARADOS</v>
          </cell>
        </row>
        <row r="135">
          <cell r="A135" t="str">
            <v>2-01-11</v>
          </cell>
          <cell r="B135" t="str">
            <v>ALAJUELA / ALAJUELA / TURRUCARES</v>
          </cell>
        </row>
        <row r="136">
          <cell r="A136" t="str">
            <v>2-01-12</v>
          </cell>
          <cell r="B136" t="str">
            <v>ALAJUELA / ALAJUELA / TAMBOR</v>
          </cell>
        </row>
        <row r="137">
          <cell r="A137" t="str">
            <v>2-01-13</v>
          </cell>
          <cell r="B137" t="str">
            <v>ALAJUELA / ALAJUELA / GARITA</v>
          </cell>
        </row>
        <row r="138">
          <cell r="A138" t="str">
            <v>2-01-14</v>
          </cell>
          <cell r="B138" t="str">
            <v>ALAJUELA / ALAJUELA / SARAPIQUI</v>
          </cell>
        </row>
        <row r="139">
          <cell r="A139" t="str">
            <v>2-02-01</v>
          </cell>
          <cell r="B139" t="str">
            <v>ALAJUELA / SAN RAMON / SAN RAMON</v>
          </cell>
        </row>
        <row r="140">
          <cell r="A140" t="str">
            <v>2-02-02</v>
          </cell>
          <cell r="B140" t="str">
            <v>ALAJUELA / SAN RAMON / SANTIAGO</v>
          </cell>
        </row>
        <row r="141">
          <cell r="A141" t="str">
            <v>2-02-03</v>
          </cell>
          <cell r="B141" t="str">
            <v>ALAJUELA / SAN RAMON / SAN JUAN</v>
          </cell>
        </row>
        <row r="142">
          <cell r="A142" t="str">
            <v>2-02-04</v>
          </cell>
          <cell r="B142" t="str">
            <v xml:space="preserve">ALAJUELA / SAN RAMON / PIEDADES NORTE </v>
          </cell>
        </row>
        <row r="143">
          <cell r="A143" t="str">
            <v>2-02-05</v>
          </cell>
          <cell r="B143" t="str">
            <v>ALAJUELA / SAN RAMON / PIEDADES SUR</v>
          </cell>
        </row>
        <row r="144">
          <cell r="A144" t="str">
            <v>2-02-06</v>
          </cell>
          <cell r="B144" t="str">
            <v>ALAJUELA / SAN RAMON / SAN RAFAEL</v>
          </cell>
        </row>
        <row r="145">
          <cell r="A145" t="str">
            <v>2-02-07</v>
          </cell>
          <cell r="B145" t="str">
            <v>ALAJUELA / SAN RAMON / SAN ISIDRO</v>
          </cell>
        </row>
        <row r="146">
          <cell r="A146" t="str">
            <v>2-02-08</v>
          </cell>
          <cell r="B146" t="str">
            <v>ALAJUELA / SAN RAMON / ANGELES</v>
          </cell>
        </row>
        <row r="147">
          <cell r="A147" t="str">
            <v>2-02-09</v>
          </cell>
          <cell r="B147" t="str">
            <v>ALAJUELA / SAN RAMON / ALFARO</v>
          </cell>
        </row>
        <row r="148">
          <cell r="A148" t="str">
            <v>2-02-10</v>
          </cell>
          <cell r="B148" t="str">
            <v>ALAJUELA / SAN RAMON / VOLIO</v>
          </cell>
        </row>
        <row r="149">
          <cell r="A149" t="str">
            <v>2-02-11</v>
          </cell>
          <cell r="B149" t="str">
            <v>ALAJUELA / SAN RAMON / CONCEPCION</v>
          </cell>
        </row>
        <row r="150">
          <cell r="A150" t="str">
            <v>2-02-12</v>
          </cell>
          <cell r="B150" t="str">
            <v>ALAJUELA / SAN RAMON / ZAPOTAL</v>
          </cell>
        </row>
        <row r="151">
          <cell r="A151" t="str">
            <v>2-02-13</v>
          </cell>
          <cell r="B151" t="str">
            <v xml:space="preserve">ALAJUELA / SAN RAMON / PEÑAS BLANCAS </v>
          </cell>
        </row>
        <row r="152">
          <cell r="A152" t="str">
            <v>2-02-14</v>
          </cell>
          <cell r="B152" t="str">
            <v>ALAJUELA / SAN RAMON / SAN LORENZO</v>
          </cell>
        </row>
        <row r="153">
          <cell r="A153" t="str">
            <v>2-03-01</v>
          </cell>
          <cell r="B153" t="str">
            <v>ALAJUELA / GRECIA / GRECIA</v>
          </cell>
        </row>
        <row r="154">
          <cell r="A154" t="str">
            <v>2-03-02</v>
          </cell>
          <cell r="B154" t="str">
            <v>ALAJUELA / GRECIA / SAN ISIDRO</v>
          </cell>
        </row>
        <row r="155">
          <cell r="A155" t="str">
            <v>2-03-03</v>
          </cell>
          <cell r="B155" t="str">
            <v>ALAJUELA / GRECIA / SAN JOSE</v>
          </cell>
        </row>
        <row r="156">
          <cell r="A156" t="str">
            <v>2-03-04</v>
          </cell>
          <cell r="B156" t="str">
            <v>ALAJUELA / GRECIA / SAN ROQUE</v>
          </cell>
        </row>
        <row r="157">
          <cell r="A157" t="str">
            <v>2-03-05</v>
          </cell>
          <cell r="B157" t="str">
            <v>ALAJUELA / GRECIA / TACARES</v>
          </cell>
        </row>
        <row r="158">
          <cell r="A158" t="str">
            <v>2-03-07</v>
          </cell>
          <cell r="B158" t="str">
            <v>ALAJUELA / GRECIA / PUENTE DE PIEDRA</v>
          </cell>
        </row>
        <row r="159">
          <cell r="A159" t="str">
            <v>2-03-08</v>
          </cell>
          <cell r="B159" t="str">
            <v>ALAJUELA / GRECIA / BOLIVAR</v>
          </cell>
        </row>
        <row r="160">
          <cell r="A160" t="str">
            <v>2-04-01</v>
          </cell>
          <cell r="B160" t="str">
            <v>ALAJUELA / SAN MATEO / SAN MATEO</v>
          </cell>
        </row>
        <row r="161">
          <cell r="A161" t="str">
            <v>2-04-02</v>
          </cell>
          <cell r="B161" t="str">
            <v>ALAJUELA / SAN MATEO / DESMONTE</v>
          </cell>
        </row>
        <row r="162">
          <cell r="A162" t="str">
            <v>2-04-03</v>
          </cell>
          <cell r="B162" t="str">
            <v>ALAJUELA / SAN MATEO / JESUS MARIA</v>
          </cell>
        </row>
        <row r="163">
          <cell r="A163" t="str">
            <v>2-04-04</v>
          </cell>
          <cell r="B163" t="str">
            <v>ALAJUELA / SAN MATEO / LABRADOR</v>
          </cell>
        </row>
        <row r="164">
          <cell r="A164" t="str">
            <v>2-05-01</v>
          </cell>
          <cell r="B164" t="str">
            <v>ALAJUELA / ATENAS / ATENAS</v>
          </cell>
        </row>
        <row r="165">
          <cell r="A165" t="str">
            <v>2-05-02</v>
          </cell>
          <cell r="B165" t="str">
            <v>ALAJUELA / ATENAS / JESUS</v>
          </cell>
        </row>
        <row r="166">
          <cell r="A166" t="str">
            <v>2-05-03</v>
          </cell>
          <cell r="B166" t="str">
            <v>ALAJUELA / ATENAS / MERCEDES</v>
          </cell>
        </row>
        <row r="167">
          <cell r="A167" t="str">
            <v>2-05-04</v>
          </cell>
          <cell r="B167" t="str">
            <v>ALAJUELA / ATENAS / SAN ISIDRO</v>
          </cell>
        </row>
        <row r="168">
          <cell r="A168" t="str">
            <v>2-05-05</v>
          </cell>
          <cell r="B168" t="str">
            <v>ALAJUELA / ATENAS / CONCEPCION</v>
          </cell>
        </row>
        <row r="169">
          <cell r="A169" t="str">
            <v>2-05-06</v>
          </cell>
          <cell r="B169" t="str">
            <v>ALAJUELA / ATENAS / SAN JOSE</v>
          </cell>
        </row>
        <row r="170">
          <cell r="A170" t="str">
            <v>2-05-07</v>
          </cell>
          <cell r="B170" t="str">
            <v>ALAJUELA / ATENAS / SANTA EULALIA</v>
          </cell>
        </row>
        <row r="171">
          <cell r="A171" t="str">
            <v>2-05-08</v>
          </cell>
          <cell r="B171" t="str">
            <v>ALAJUELA / ATENAS / ESCOBAL</v>
          </cell>
        </row>
        <row r="172">
          <cell r="A172" t="str">
            <v>2-06-01</v>
          </cell>
          <cell r="B172" t="str">
            <v>ALAJUELA / NARANJO / NARANJO</v>
          </cell>
        </row>
        <row r="173">
          <cell r="A173" t="str">
            <v>2-06-02</v>
          </cell>
          <cell r="B173" t="str">
            <v>ALAJUELA / NARANJO / SAN MIGUEL</v>
          </cell>
        </row>
        <row r="174">
          <cell r="A174" t="str">
            <v>2-06-03</v>
          </cell>
          <cell r="B174" t="str">
            <v>ALAJUELA / NARANJO / SAN JOSE</v>
          </cell>
        </row>
        <row r="175">
          <cell r="A175" t="str">
            <v>2-06-04</v>
          </cell>
          <cell r="B175" t="str">
            <v>ALAJUELA / NARANJO / CIRRI SUR</v>
          </cell>
        </row>
        <row r="176">
          <cell r="A176" t="str">
            <v>2-06-05</v>
          </cell>
          <cell r="B176" t="str">
            <v>ALAJUELA / NARANJO / SAN JERONIMO</v>
          </cell>
        </row>
        <row r="177">
          <cell r="A177" t="str">
            <v>2-06-06</v>
          </cell>
          <cell r="B177" t="str">
            <v>ALAJUELA / NARANJO / SAN JUAN</v>
          </cell>
        </row>
        <row r="178">
          <cell r="A178" t="str">
            <v>2-06-07</v>
          </cell>
          <cell r="B178" t="str">
            <v>ALAJUELA / NARANJO / ROSARIO</v>
          </cell>
        </row>
        <row r="179">
          <cell r="A179" t="str">
            <v>2-06-08</v>
          </cell>
          <cell r="B179" t="str">
            <v>ALAJUELA / NARANJO / PALMITOS</v>
          </cell>
        </row>
        <row r="180">
          <cell r="A180" t="str">
            <v>2-07-01</v>
          </cell>
          <cell r="B180" t="str">
            <v>ALAJUELA / PALMARES / PALMARES</v>
          </cell>
        </row>
        <row r="181">
          <cell r="A181" t="str">
            <v>2-07-02</v>
          </cell>
          <cell r="B181" t="str">
            <v>ALAJUELA / PALMARES / ZARAGOZA</v>
          </cell>
        </row>
        <row r="182">
          <cell r="A182" t="str">
            <v>2-07-03</v>
          </cell>
          <cell r="B182" t="str">
            <v>ALAJUELA / PALMARES / BUENOS AIRES</v>
          </cell>
        </row>
        <row r="183">
          <cell r="A183" t="str">
            <v>2-07-04</v>
          </cell>
          <cell r="B183" t="str">
            <v>ALAJUELA / PALMARES / SANTIAGO</v>
          </cell>
        </row>
        <row r="184">
          <cell r="A184" t="str">
            <v>2-07-05</v>
          </cell>
          <cell r="B184" t="str">
            <v>ALAJUELA / PALMARES / CANDELARIA</v>
          </cell>
        </row>
        <row r="185">
          <cell r="A185" t="str">
            <v>2-07-06</v>
          </cell>
          <cell r="B185" t="str">
            <v>ALAJUELA / PALMARES / ESQUIPULAS</v>
          </cell>
        </row>
        <row r="186">
          <cell r="A186" t="str">
            <v>2-07-07</v>
          </cell>
          <cell r="B186" t="str">
            <v>ALAJUELA / PALMARES / LA GRANJA</v>
          </cell>
        </row>
        <row r="187">
          <cell r="A187" t="str">
            <v>2-08-01</v>
          </cell>
          <cell r="B187" t="str">
            <v>ALAJUELA / POAS / SAN PEDRO</v>
          </cell>
        </row>
        <row r="188">
          <cell r="A188" t="str">
            <v>2-08-02</v>
          </cell>
          <cell r="B188" t="str">
            <v>ALAJUELA / POAS / SAN JUAN</v>
          </cell>
        </row>
        <row r="189">
          <cell r="A189" t="str">
            <v>2-08-03</v>
          </cell>
          <cell r="B189" t="str">
            <v>ALAJUELA / POAS / SAN RAFAEL</v>
          </cell>
        </row>
        <row r="190">
          <cell r="A190" t="str">
            <v>2-08-04</v>
          </cell>
          <cell r="B190" t="str">
            <v>ALAJUELA / POAS / CARRILLOS</v>
          </cell>
        </row>
        <row r="191">
          <cell r="A191" t="str">
            <v>2-08-05</v>
          </cell>
          <cell r="B191" t="str">
            <v xml:space="preserve">ALAJUELA / POAS / SABANA REDONDA </v>
          </cell>
        </row>
        <row r="192">
          <cell r="A192" t="str">
            <v>2-09-01</v>
          </cell>
          <cell r="B192" t="str">
            <v>ALAJUELA / OROTINA / OROTINA</v>
          </cell>
        </row>
        <row r="193">
          <cell r="A193" t="str">
            <v>2-09-02</v>
          </cell>
          <cell r="B193" t="str">
            <v>ALAJUELA / OROTINA / EL MASTATE</v>
          </cell>
        </row>
        <row r="194">
          <cell r="A194" t="str">
            <v>2-09-03</v>
          </cell>
          <cell r="B194" t="str">
            <v xml:space="preserve">ALAJUELA / OROTINA / HACIENDA VIEJA </v>
          </cell>
        </row>
        <row r="195">
          <cell r="A195" t="str">
            <v>2-09-04</v>
          </cell>
          <cell r="B195" t="str">
            <v>ALAJUELA / OROTINA / COYOLAR</v>
          </cell>
        </row>
        <row r="196">
          <cell r="A196" t="str">
            <v>2-09-05</v>
          </cell>
          <cell r="B196" t="str">
            <v>ALAJUELA / OROTINA / LA CEIBA</v>
          </cell>
        </row>
        <row r="197">
          <cell r="A197" t="str">
            <v>2-10-01</v>
          </cell>
          <cell r="B197" t="str">
            <v>ALAJUELA / SAN CARLOS / QUESADA</v>
          </cell>
        </row>
        <row r="198">
          <cell r="A198" t="str">
            <v>2-10-02</v>
          </cell>
          <cell r="B198" t="str">
            <v>ALAJUELA / SAN CARLOS / FLORENCIA</v>
          </cell>
        </row>
        <row r="199">
          <cell r="A199" t="str">
            <v>2-10-03</v>
          </cell>
          <cell r="B199" t="str">
            <v>ALAJUELA / SAN CARLOS / BUENAVISTA</v>
          </cell>
        </row>
        <row r="200">
          <cell r="A200" t="str">
            <v>2-10-04</v>
          </cell>
          <cell r="B200" t="str">
            <v xml:space="preserve">ALAJUELA / SAN CARLOS / AGUAS ZARCAS </v>
          </cell>
        </row>
        <row r="201">
          <cell r="A201" t="str">
            <v>2-10-05</v>
          </cell>
          <cell r="B201" t="str">
            <v>ALAJUELA / SAN CARLOS / VENECIA</v>
          </cell>
        </row>
        <row r="202">
          <cell r="A202" t="str">
            <v>2-10-06</v>
          </cell>
          <cell r="B202" t="str">
            <v>ALAJUELA / SAN CARLOS / PITAL</v>
          </cell>
        </row>
        <row r="203">
          <cell r="A203" t="str">
            <v>2-10-07</v>
          </cell>
          <cell r="B203" t="str">
            <v>ALAJUELA / SAN CARLOS / FORTUNA</v>
          </cell>
        </row>
        <row r="204">
          <cell r="A204" t="str">
            <v>2-10-08</v>
          </cell>
          <cell r="B204" t="str">
            <v>ALAJUELA / SAN CARLOS / LA TIGRA</v>
          </cell>
        </row>
        <row r="205">
          <cell r="A205" t="str">
            <v>2-10-09</v>
          </cell>
          <cell r="B205" t="str">
            <v>ALAJUELA / SAN CARLOS / LA PALMERA</v>
          </cell>
        </row>
        <row r="206">
          <cell r="A206" t="str">
            <v>2-10-10</v>
          </cell>
          <cell r="B206" t="str">
            <v>ALAJUELA / SAN CARLOS / VENADO</v>
          </cell>
        </row>
        <row r="207">
          <cell r="A207" t="str">
            <v>2-10-11</v>
          </cell>
          <cell r="B207" t="str">
            <v>ALAJUELA / SAN CARLOS / CUTRIS</v>
          </cell>
        </row>
        <row r="208">
          <cell r="A208" t="str">
            <v>2-10-12</v>
          </cell>
          <cell r="B208" t="str">
            <v>ALAJUELA / SAN CARLOS / MONTERREY</v>
          </cell>
        </row>
        <row r="209">
          <cell r="A209" t="str">
            <v>2-10-13</v>
          </cell>
          <cell r="B209" t="str">
            <v>ALAJUELA / SAN CARLOS / POCOSOL</v>
          </cell>
        </row>
        <row r="210">
          <cell r="A210" t="str">
            <v>2-11-01</v>
          </cell>
          <cell r="B210" t="str">
            <v>ALAJUELA / ZARCERO / ZARCERO</v>
          </cell>
        </row>
        <row r="211">
          <cell r="A211" t="str">
            <v>2-11-02</v>
          </cell>
          <cell r="B211" t="str">
            <v>ALAJUELA / ZARCERO / LAGUNA</v>
          </cell>
        </row>
        <row r="212">
          <cell r="A212" t="str">
            <v>2-11-03</v>
          </cell>
          <cell r="B212" t="str">
            <v>ALAJUELA / ZARCERO / TAPESCO</v>
          </cell>
        </row>
        <row r="213">
          <cell r="A213" t="str">
            <v>2-11-04</v>
          </cell>
          <cell r="B213" t="str">
            <v>ALAJUELA / ZARCERO / GUADALUPE</v>
          </cell>
        </row>
        <row r="214">
          <cell r="A214" t="str">
            <v>2-11-05</v>
          </cell>
          <cell r="B214" t="str">
            <v>ALAJUELA / ZARCERO / PALMIRA</v>
          </cell>
        </row>
        <row r="215">
          <cell r="A215" t="str">
            <v>2-11-06</v>
          </cell>
          <cell r="B215" t="str">
            <v>ALAJUELA / ZARCERO / ZAPOTE</v>
          </cell>
        </row>
        <row r="216">
          <cell r="A216" t="str">
            <v>2-11-07</v>
          </cell>
          <cell r="B216" t="str">
            <v>ALAJUELA / ZARCERO / BRISAS</v>
          </cell>
        </row>
        <row r="217">
          <cell r="A217" t="str">
            <v>2-12-01</v>
          </cell>
          <cell r="B217" t="str">
            <v>ALAJUELA / SARCHI / SARCHI NORTE</v>
          </cell>
        </row>
        <row r="218">
          <cell r="A218" t="str">
            <v>2-12-02</v>
          </cell>
          <cell r="B218" t="str">
            <v>ALAJUELA / SARCHI / SARCHI SUR</v>
          </cell>
        </row>
        <row r="219">
          <cell r="A219" t="str">
            <v>2-12-03</v>
          </cell>
          <cell r="B219" t="str">
            <v>ALAJUELA / SARCHI / TORO AMARILLO</v>
          </cell>
        </row>
        <row r="220">
          <cell r="A220" t="str">
            <v>2-12-04</v>
          </cell>
          <cell r="B220" t="str">
            <v>ALAJUELA / SARCHI / SAN PEDRO</v>
          </cell>
        </row>
        <row r="221">
          <cell r="A221" t="str">
            <v>2-12-05</v>
          </cell>
          <cell r="B221" t="str">
            <v>ALAJUELA / SARCHI / RODRIGUEZ</v>
          </cell>
        </row>
        <row r="222">
          <cell r="A222" t="str">
            <v>2-13-01</v>
          </cell>
          <cell r="B222" t="str">
            <v>ALAJUELA / UPALA / UPALA</v>
          </cell>
        </row>
        <row r="223">
          <cell r="A223" t="str">
            <v>2-13-02</v>
          </cell>
          <cell r="B223" t="str">
            <v>ALAJUELA / UPALA / AGUAS CLARAS</v>
          </cell>
        </row>
        <row r="224">
          <cell r="A224" t="str">
            <v>2-13-03</v>
          </cell>
          <cell r="B224" t="str">
            <v>ALAJUELA / UPALA / SAN JOSE (PIZOTE)</v>
          </cell>
        </row>
        <row r="225">
          <cell r="A225" t="str">
            <v>2-13-04</v>
          </cell>
          <cell r="B225" t="str">
            <v>ALAJUELA / UPALA / BIJAGUA</v>
          </cell>
        </row>
        <row r="226">
          <cell r="A226" t="str">
            <v>2-13-05</v>
          </cell>
          <cell r="B226" t="str">
            <v>ALAJUELA / UPALA / DELICIAS</v>
          </cell>
        </row>
        <row r="227">
          <cell r="A227" t="str">
            <v>2-13-06</v>
          </cell>
          <cell r="B227" t="str">
            <v>ALAJUELA / UPALA / DOS RIOS</v>
          </cell>
        </row>
        <row r="228">
          <cell r="A228" t="str">
            <v>2-13-07</v>
          </cell>
          <cell r="B228" t="str">
            <v>ALAJUELA / UPALA / YOLILLAL</v>
          </cell>
        </row>
        <row r="229">
          <cell r="A229" t="str">
            <v>2-13-08</v>
          </cell>
          <cell r="B229" t="str">
            <v>ALAJUELA / UPALA / CANALETE</v>
          </cell>
        </row>
        <row r="230">
          <cell r="A230" t="str">
            <v>2-14-01</v>
          </cell>
          <cell r="B230" t="str">
            <v>ALAJUELA / LOS CHILES / LOS CHILES</v>
          </cell>
        </row>
        <row r="231">
          <cell r="A231" t="str">
            <v>2-14-02</v>
          </cell>
          <cell r="B231" t="str">
            <v>ALAJUELA / LOS CHILES / CAÑO NEGRO</v>
          </cell>
        </row>
        <row r="232">
          <cell r="A232" t="str">
            <v>2-14-03</v>
          </cell>
          <cell r="B232" t="str">
            <v>ALAJUELA / LOS CHILES / EL AMPARO</v>
          </cell>
        </row>
        <row r="233">
          <cell r="A233" t="str">
            <v>2-14-04</v>
          </cell>
          <cell r="B233" t="str">
            <v>ALAJUELA / LOS CHILES / SAN JORGE</v>
          </cell>
        </row>
        <row r="234">
          <cell r="A234" t="str">
            <v>2-15-01</v>
          </cell>
          <cell r="B234" t="str">
            <v>ALAJUELA / GUATUSO / SAN RAFAEL</v>
          </cell>
        </row>
        <row r="235">
          <cell r="A235" t="str">
            <v>2-15-02</v>
          </cell>
          <cell r="B235" t="str">
            <v>ALAJUELA / GUATUSO / BUENAVISTA</v>
          </cell>
        </row>
        <row r="236">
          <cell r="A236" t="str">
            <v>2-15-03</v>
          </cell>
          <cell r="B236" t="str">
            <v>ALAJUELA / GUATUSO / COTE</v>
          </cell>
        </row>
        <row r="237">
          <cell r="A237" t="str">
            <v>2-15-04</v>
          </cell>
          <cell r="B237" t="str">
            <v>ALAJUELA / GUATUSO / KATIRA</v>
          </cell>
        </row>
        <row r="238">
          <cell r="A238" t="str">
            <v>2-16-01</v>
          </cell>
          <cell r="B238" t="str">
            <v>ALAJUELA / RIO CUARTO / RIO CUARTO</v>
          </cell>
        </row>
        <row r="239">
          <cell r="A239" t="str">
            <v>2-16-02</v>
          </cell>
          <cell r="B239" t="str">
            <v>ALAJUELA / RIO CUARTO / SANTA RITA</v>
          </cell>
        </row>
        <row r="240">
          <cell r="A240" t="str">
            <v>2-16-03</v>
          </cell>
          <cell r="B240" t="str">
            <v>ALAJUELA / RIO CUARTO / SANTA ISABEL</v>
          </cell>
        </row>
        <row r="241">
          <cell r="A241" t="str">
            <v>3-01-01</v>
          </cell>
          <cell r="B241" t="str">
            <v>CARTAGO / CARTAGO / ORIENTAL</v>
          </cell>
        </row>
        <row r="242">
          <cell r="A242" t="str">
            <v>3-01-02</v>
          </cell>
          <cell r="B242" t="str">
            <v>CARTAGO / CARTAGO / OCCIDENTAL</v>
          </cell>
        </row>
        <row r="243">
          <cell r="A243" t="str">
            <v>3-01-03</v>
          </cell>
          <cell r="B243" t="str">
            <v>CARTAGO / CARTAGO / CARMEN</v>
          </cell>
        </row>
        <row r="244">
          <cell r="A244" t="str">
            <v>3-01-04</v>
          </cell>
          <cell r="B244" t="str">
            <v>CARTAGO / CARTAGO / SAN NICOLAS</v>
          </cell>
        </row>
        <row r="245">
          <cell r="A245" t="str">
            <v>3-01-05</v>
          </cell>
          <cell r="B245" t="str">
            <v>CARTAGO / CARTAGO / AGUACALIENTE (SAN FRANCISCO)</v>
          </cell>
        </row>
        <row r="246">
          <cell r="A246" t="str">
            <v>3-01-06</v>
          </cell>
          <cell r="B246" t="str">
            <v>CARTAGO / CARTAGO / GUADALUPE (ARENILLA)</v>
          </cell>
        </row>
        <row r="247">
          <cell r="A247" t="str">
            <v>3-01-07</v>
          </cell>
          <cell r="B247" t="str">
            <v>CARTAGO / CARTAGO / CORRALILLO</v>
          </cell>
        </row>
        <row r="248">
          <cell r="A248" t="str">
            <v>3-01-08</v>
          </cell>
          <cell r="B248" t="str">
            <v>CARTAGO / CARTAGO / TIERRA BLANCA</v>
          </cell>
        </row>
        <row r="249">
          <cell r="A249" t="str">
            <v>3-01-09</v>
          </cell>
          <cell r="B249" t="str">
            <v xml:space="preserve">CARTAGO / CARTAGO / DULCE NOMBRE  </v>
          </cell>
        </row>
        <row r="250">
          <cell r="A250" t="str">
            <v>3-01-10</v>
          </cell>
          <cell r="B250" t="str">
            <v>CARTAGO / CARTAGO / LLANO GRANDE</v>
          </cell>
        </row>
        <row r="251">
          <cell r="A251" t="str">
            <v>3-01-11</v>
          </cell>
          <cell r="B251" t="str">
            <v>CARTAGO / CARTAGO / QUEBRADILLA</v>
          </cell>
        </row>
        <row r="252">
          <cell r="A252" t="str">
            <v>3-02-01</v>
          </cell>
          <cell r="B252" t="str">
            <v>CARTAGO / PARAISO / PARAISO</v>
          </cell>
        </row>
        <row r="253">
          <cell r="A253" t="str">
            <v>3-02-02</v>
          </cell>
          <cell r="B253" t="str">
            <v>CARTAGO / PARAISO / SANTIAGO</v>
          </cell>
        </row>
        <row r="254">
          <cell r="A254" t="str">
            <v>3-02-03</v>
          </cell>
          <cell r="B254" t="str">
            <v>CARTAGO / PARAISO / OROSI</v>
          </cell>
        </row>
        <row r="255">
          <cell r="A255" t="str">
            <v>3-02-04</v>
          </cell>
          <cell r="B255" t="str">
            <v>CARTAGO / PARAISO / CACHI</v>
          </cell>
        </row>
        <row r="256">
          <cell r="A256" t="str">
            <v>3-02-05</v>
          </cell>
          <cell r="B256" t="str">
            <v>CARTAGO / PARAISO / LLANOS DE SANTA LUCIA</v>
          </cell>
        </row>
        <row r="257">
          <cell r="A257" t="str">
            <v>3-02-06</v>
          </cell>
          <cell r="B257" t="str">
            <v>CARTAGO / PARAISO / BIRRISITO</v>
          </cell>
        </row>
        <row r="258">
          <cell r="A258" t="str">
            <v>3-03-01</v>
          </cell>
          <cell r="B258" t="str">
            <v>CARTAGO / LA UNION / TRES RIOS</v>
          </cell>
        </row>
        <row r="259">
          <cell r="A259" t="str">
            <v>3-03-02</v>
          </cell>
          <cell r="B259" t="str">
            <v>CARTAGO / LA UNION / SAN DIEGO</v>
          </cell>
        </row>
        <row r="260">
          <cell r="A260" t="str">
            <v>3-03-03</v>
          </cell>
          <cell r="B260" t="str">
            <v>CARTAGO / LA UNION / SAN JUAN</v>
          </cell>
        </row>
        <row r="261">
          <cell r="A261" t="str">
            <v>3-03-04</v>
          </cell>
          <cell r="B261" t="str">
            <v>CARTAGO / LA UNION / SAN RAFAEL</v>
          </cell>
        </row>
        <row r="262">
          <cell r="A262" t="str">
            <v>3-03-05</v>
          </cell>
          <cell r="B262" t="str">
            <v>CARTAGO / LA UNION / CONCEPCION</v>
          </cell>
        </row>
        <row r="263">
          <cell r="A263" t="str">
            <v>3-03-06</v>
          </cell>
          <cell r="B263" t="str">
            <v xml:space="preserve">CARTAGO / LA UNION / DULCE NOMBRE  </v>
          </cell>
        </row>
        <row r="264">
          <cell r="A264" t="str">
            <v>3-03-07</v>
          </cell>
          <cell r="B264" t="str">
            <v>CARTAGO / LA UNION / SAN RAMON</v>
          </cell>
        </row>
        <row r="265">
          <cell r="A265" t="str">
            <v>3-03-08</v>
          </cell>
          <cell r="B265" t="str">
            <v>CARTAGO / LA UNION / RIO AZUL</v>
          </cell>
        </row>
        <row r="266">
          <cell r="A266" t="str">
            <v>3-04-01</v>
          </cell>
          <cell r="B266" t="str">
            <v>CARTAGO / JIMENEZ / JUAN VIÑAS</v>
          </cell>
        </row>
        <row r="267">
          <cell r="A267" t="str">
            <v>3-04-02</v>
          </cell>
          <cell r="B267" t="str">
            <v>CARTAGO / JIMENEZ / TUCURRIQUE</v>
          </cell>
        </row>
        <row r="268">
          <cell r="A268" t="str">
            <v>3-04-03</v>
          </cell>
          <cell r="B268" t="str">
            <v>CARTAGO / JIMENEZ / PEJIBAYE</v>
          </cell>
        </row>
        <row r="269">
          <cell r="A269" t="str">
            <v>3-04-04</v>
          </cell>
          <cell r="B269" t="str">
            <v>CARTAGO / JIMENEZ / LA VICTORIA</v>
          </cell>
        </row>
        <row r="270">
          <cell r="A270" t="str">
            <v>3-05-01</v>
          </cell>
          <cell r="B270" t="str">
            <v>CARTAGO / TURRIALBA / TURRIALBA</v>
          </cell>
        </row>
        <row r="271">
          <cell r="A271" t="str">
            <v>3-05-02</v>
          </cell>
          <cell r="B271" t="str">
            <v>CARTAGO / TURRIALBA / LA SUIZA</v>
          </cell>
        </row>
        <row r="272">
          <cell r="A272" t="str">
            <v>3-05-03</v>
          </cell>
          <cell r="B272" t="str">
            <v>CARTAGO / TURRIALBA / PERALTA</v>
          </cell>
        </row>
        <row r="273">
          <cell r="A273" t="str">
            <v>3-05-04</v>
          </cell>
          <cell r="B273" t="str">
            <v>CARTAGO / TURRIALBA / SANTA CRUZ</v>
          </cell>
        </row>
        <row r="274">
          <cell r="A274" t="str">
            <v>3-05-05</v>
          </cell>
          <cell r="B274" t="str">
            <v>CARTAGO / TURRIALBA / SANTA TERESITA</v>
          </cell>
        </row>
        <row r="275">
          <cell r="A275" t="str">
            <v>3-05-06</v>
          </cell>
          <cell r="B275" t="str">
            <v>CARTAGO / TURRIALBA / PAVONES</v>
          </cell>
        </row>
        <row r="276">
          <cell r="A276" t="str">
            <v>3-05-07</v>
          </cell>
          <cell r="B276" t="str">
            <v>CARTAGO / TURRIALBA / TUIS</v>
          </cell>
        </row>
        <row r="277">
          <cell r="A277" t="str">
            <v>3-05-08</v>
          </cell>
          <cell r="B277" t="str">
            <v>CARTAGO / TURRIALBA / TAYUTIC</v>
          </cell>
        </row>
        <row r="278">
          <cell r="A278" t="str">
            <v>3-05-09</v>
          </cell>
          <cell r="B278" t="str">
            <v>CARTAGO / TURRIALBA / SANTA ROSA</v>
          </cell>
        </row>
        <row r="279">
          <cell r="A279" t="str">
            <v>3-05-10</v>
          </cell>
          <cell r="B279" t="str">
            <v>CARTAGO / TURRIALBA / TRES EQUIS</v>
          </cell>
        </row>
        <row r="280">
          <cell r="A280" t="str">
            <v>3-05-11</v>
          </cell>
          <cell r="B280" t="str">
            <v>CARTAGO / TURRIALBA / LA ISABEL</v>
          </cell>
        </row>
        <row r="281">
          <cell r="A281" t="str">
            <v>3-05-12</v>
          </cell>
          <cell r="B281" t="str">
            <v>CARTAGO / TURRIALBA / EL CHIRRIPO</v>
          </cell>
        </row>
        <row r="282">
          <cell r="A282" t="str">
            <v>3-06-01</v>
          </cell>
          <cell r="B282" t="str">
            <v>CARTAGO / ALVARADO / PACAYAS</v>
          </cell>
        </row>
        <row r="283">
          <cell r="A283" t="str">
            <v>3-06-02</v>
          </cell>
          <cell r="B283" t="str">
            <v>CARTAGO / ALVARADO / CERVANTES</v>
          </cell>
        </row>
        <row r="284">
          <cell r="A284" t="str">
            <v>3-06-03</v>
          </cell>
          <cell r="B284" t="str">
            <v>CARTAGO / ALVARADO / CAPELLADES</v>
          </cell>
        </row>
        <row r="285">
          <cell r="A285" t="str">
            <v>3-07-01</v>
          </cell>
          <cell r="B285" t="str">
            <v>CARTAGO / OREAMUNO / SAN RAFAEL</v>
          </cell>
        </row>
        <row r="286">
          <cell r="A286" t="str">
            <v>3-07-02</v>
          </cell>
          <cell r="B286" t="str">
            <v>CARTAGO / OREAMUNO / COT</v>
          </cell>
        </row>
        <row r="287">
          <cell r="A287" t="str">
            <v>3-07-03</v>
          </cell>
          <cell r="B287" t="str">
            <v>CARTAGO / OREAMUNO / POTRERO CERRADO</v>
          </cell>
        </row>
        <row r="288">
          <cell r="A288" t="str">
            <v>3-07-04</v>
          </cell>
          <cell r="B288" t="str">
            <v>CARTAGO / OREAMUNO / CIPRESES</v>
          </cell>
        </row>
        <row r="289">
          <cell r="A289" t="str">
            <v>3-07-05</v>
          </cell>
          <cell r="B289" t="str">
            <v>CARTAGO / OREAMUNO / SANTA ROSA</v>
          </cell>
        </row>
        <row r="290">
          <cell r="A290" t="str">
            <v>3-08-01</v>
          </cell>
          <cell r="B290" t="str">
            <v>CARTAGO / EL GUARCO / TEJAR</v>
          </cell>
        </row>
        <row r="291">
          <cell r="A291" t="str">
            <v>3-08-02</v>
          </cell>
          <cell r="B291" t="str">
            <v>CARTAGO / EL GUARCO / SAN ISIDRO</v>
          </cell>
        </row>
        <row r="292">
          <cell r="A292" t="str">
            <v>3-08-03</v>
          </cell>
          <cell r="B292" t="str">
            <v>CARTAGO / EL GUARCO / TOBOSI</v>
          </cell>
        </row>
        <row r="293">
          <cell r="A293" t="str">
            <v>3-08-04</v>
          </cell>
          <cell r="B293" t="str">
            <v>CARTAGO / EL GUARCO / PATIO DE AGUA</v>
          </cell>
        </row>
        <row r="294">
          <cell r="A294" t="str">
            <v>4-01-01</v>
          </cell>
          <cell r="B294" t="str">
            <v>HEREDIA / HEREDIA / HEREDIA</v>
          </cell>
        </row>
        <row r="295">
          <cell r="A295" t="str">
            <v>4-01-02</v>
          </cell>
          <cell r="B295" t="str">
            <v>HEREDIA / HEREDIA / MERCEDES</v>
          </cell>
        </row>
        <row r="296">
          <cell r="A296" t="str">
            <v>4-01-03</v>
          </cell>
          <cell r="B296" t="str">
            <v>HEREDIA / HEREDIA / SAN FRANCISCO</v>
          </cell>
        </row>
        <row r="297">
          <cell r="A297" t="str">
            <v>4-01-04</v>
          </cell>
          <cell r="B297" t="str">
            <v>HEREDIA / HEREDIA / ULLOA</v>
          </cell>
        </row>
        <row r="298">
          <cell r="A298" t="str">
            <v>4-01-05</v>
          </cell>
          <cell r="B298" t="str">
            <v>HEREDIA / HEREDIA / VARABLANCA</v>
          </cell>
        </row>
        <row r="299">
          <cell r="A299" t="str">
            <v>4-02-01</v>
          </cell>
          <cell r="B299" t="str">
            <v>HEREDIA / BARVA / BARVA</v>
          </cell>
        </row>
        <row r="300">
          <cell r="A300" t="str">
            <v>4-02-02</v>
          </cell>
          <cell r="B300" t="str">
            <v>HEREDIA / BARVA / SAN PEDRO</v>
          </cell>
        </row>
        <row r="301">
          <cell r="A301" t="str">
            <v>4-02-03</v>
          </cell>
          <cell r="B301" t="str">
            <v>HEREDIA / BARVA / SAN PABLO</v>
          </cell>
        </row>
        <row r="302">
          <cell r="A302" t="str">
            <v>4-02-04</v>
          </cell>
          <cell r="B302" t="str">
            <v>HEREDIA / BARVA / SAN ROQUE</v>
          </cell>
        </row>
        <row r="303">
          <cell r="A303" t="str">
            <v>4-02-05</v>
          </cell>
          <cell r="B303" t="str">
            <v>HEREDIA / BARVA / SANTA LUCIA</v>
          </cell>
        </row>
        <row r="304">
          <cell r="A304" t="str">
            <v>4-02-06</v>
          </cell>
          <cell r="B304" t="str">
            <v>HEREDIA / BARVA / SAN JOSE DE LA MONTAÑA</v>
          </cell>
        </row>
        <row r="305">
          <cell r="A305" t="str">
            <v>4-02-07</v>
          </cell>
          <cell r="B305" t="str">
            <v>HEREDIA / BARVA / PUENTE SALAS</v>
          </cell>
        </row>
        <row r="306">
          <cell r="A306" t="str">
            <v>4-03-01</v>
          </cell>
          <cell r="B306" t="str">
            <v>HEREDIA / SANTO DOMINGO / SANTO DOMINGO</v>
          </cell>
        </row>
        <row r="307">
          <cell r="A307" t="str">
            <v>4-03-02</v>
          </cell>
          <cell r="B307" t="str">
            <v>HEREDIA / SANTO DOMINGO / SAN VICENTE</v>
          </cell>
        </row>
        <row r="308">
          <cell r="A308" t="str">
            <v>4-03-03</v>
          </cell>
          <cell r="B308" t="str">
            <v>HEREDIA / SANTO DOMINGO / SAN MIGUEL</v>
          </cell>
        </row>
        <row r="309">
          <cell r="A309" t="str">
            <v>4-03-04</v>
          </cell>
          <cell r="B309" t="str">
            <v>HEREDIA / SANTO DOMINGO / PARACITO</v>
          </cell>
        </row>
        <row r="310">
          <cell r="A310" t="str">
            <v>4-03-05</v>
          </cell>
          <cell r="B310" t="str">
            <v>HEREDIA / SANTO DOMINGO / SANTO TOMAS</v>
          </cell>
        </row>
        <row r="311">
          <cell r="A311" t="str">
            <v>4-03-06</v>
          </cell>
          <cell r="B311" t="str">
            <v>HEREDIA / SANTO DOMINGO / SANTA ROSA</v>
          </cell>
        </row>
        <row r="312">
          <cell r="A312" t="str">
            <v>4-03-07</v>
          </cell>
          <cell r="B312" t="str">
            <v>HEREDIA / SANTO DOMINGO / TURES</v>
          </cell>
        </row>
        <row r="313">
          <cell r="A313" t="str">
            <v>4-03-08</v>
          </cell>
          <cell r="B313" t="str">
            <v>HEREDIA / SANTO DOMINGO / PARA</v>
          </cell>
        </row>
        <row r="314">
          <cell r="A314" t="str">
            <v>4-04-01</v>
          </cell>
          <cell r="B314" t="str">
            <v>HEREDIA / SANTA BARBARA / SANTA BARBARA</v>
          </cell>
        </row>
        <row r="315">
          <cell r="A315" t="str">
            <v>4-04-02</v>
          </cell>
          <cell r="B315" t="str">
            <v>HEREDIA / SANTA BARBARA / SAN PEDRO</v>
          </cell>
        </row>
        <row r="316">
          <cell r="A316" t="str">
            <v>4-04-03</v>
          </cell>
          <cell r="B316" t="str">
            <v>HEREDIA / SANTA BARBARA / SAN JUAN</v>
          </cell>
        </row>
        <row r="317">
          <cell r="A317" t="str">
            <v>4-04-04</v>
          </cell>
          <cell r="B317" t="str">
            <v>HEREDIA / SANTA BARBARA / JESUS</v>
          </cell>
        </row>
        <row r="318">
          <cell r="A318" t="str">
            <v>4-04-05</v>
          </cell>
          <cell r="B318" t="str">
            <v>HEREDIA / SANTA BARBARA / SANTO DOMINGO</v>
          </cell>
        </row>
        <row r="319">
          <cell r="A319" t="str">
            <v>4-04-06</v>
          </cell>
          <cell r="B319" t="str">
            <v>HEREDIA / SANTA BARBARA / PURABA</v>
          </cell>
        </row>
        <row r="320">
          <cell r="A320" t="str">
            <v>4-05-01</v>
          </cell>
          <cell r="B320" t="str">
            <v>HEREDIA / SAN RAFAEL / SAN RAFAEL</v>
          </cell>
        </row>
        <row r="321">
          <cell r="A321" t="str">
            <v>4-05-02</v>
          </cell>
          <cell r="B321" t="str">
            <v>HEREDIA / SAN RAFAEL / SAN JOSECITO</v>
          </cell>
        </row>
        <row r="322">
          <cell r="A322" t="str">
            <v>4-05-03</v>
          </cell>
          <cell r="B322" t="str">
            <v>HEREDIA / SAN RAFAEL / SANTIAGO</v>
          </cell>
        </row>
        <row r="323">
          <cell r="A323" t="str">
            <v>4-05-04</v>
          </cell>
          <cell r="B323" t="str">
            <v>HEREDIA / SAN RAFAEL / ANGELES</v>
          </cell>
        </row>
        <row r="324">
          <cell r="A324" t="str">
            <v>4-05-05</v>
          </cell>
          <cell r="B324" t="str">
            <v>HEREDIA / SAN RAFAEL / CONCEPCION</v>
          </cell>
        </row>
        <row r="325">
          <cell r="A325" t="str">
            <v>4-06-01</v>
          </cell>
          <cell r="B325" t="str">
            <v>HEREDIA / SAN ISIDRO / SAN ISIDRO</v>
          </cell>
        </row>
        <row r="326">
          <cell r="A326" t="str">
            <v>4-06-02</v>
          </cell>
          <cell r="B326" t="str">
            <v>HEREDIA / SAN ISIDRO / SAN JOSE</v>
          </cell>
        </row>
        <row r="327">
          <cell r="A327" t="str">
            <v>4-06-03</v>
          </cell>
          <cell r="B327" t="str">
            <v>HEREDIA / SAN ISIDRO / CONCEPCION</v>
          </cell>
        </row>
        <row r="328">
          <cell r="A328" t="str">
            <v>4-06-04</v>
          </cell>
          <cell r="B328" t="str">
            <v>HEREDIA / SAN ISIDRO / SAN FRANCISCO</v>
          </cell>
        </row>
        <row r="329">
          <cell r="A329" t="str">
            <v>4-07-01</v>
          </cell>
          <cell r="B329" t="str">
            <v>HEREDIA / BELEN / SAN ANTONIO</v>
          </cell>
        </row>
        <row r="330">
          <cell r="A330" t="str">
            <v>4-07-02</v>
          </cell>
          <cell r="B330" t="str">
            <v>HEREDIA / BELEN / RIBERA</v>
          </cell>
        </row>
        <row r="331">
          <cell r="A331" t="str">
            <v>4-07-03</v>
          </cell>
          <cell r="B331" t="str">
            <v>HEREDIA / BELEN / ASUNCION</v>
          </cell>
        </row>
        <row r="332">
          <cell r="A332" t="str">
            <v>4-08-01</v>
          </cell>
          <cell r="B332" t="str">
            <v>HEREDIA / FLORES / SAN JOAQUIN</v>
          </cell>
        </row>
        <row r="333">
          <cell r="A333" t="str">
            <v>4-08-02</v>
          </cell>
          <cell r="B333" t="str">
            <v>HEREDIA / FLORES / BARRANTES</v>
          </cell>
        </row>
        <row r="334">
          <cell r="A334" t="str">
            <v>4-08-03</v>
          </cell>
          <cell r="B334" t="str">
            <v>HEREDIA / FLORES / LLORENTE</v>
          </cell>
        </row>
        <row r="335">
          <cell r="A335" t="str">
            <v>4-09-01</v>
          </cell>
          <cell r="B335" t="str">
            <v>HEREDIA / SAN PABLO / SAN PABLO</v>
          </cell>
        </row>
        <row r="336">
          <cell r="A336" t="str">
            <v>4-09-02</v>
          </cell>
          <cell r="B336" t="str">
            <v>HEREDIA / SAN PABLO / RINCO DE SABANILLA</v>
          </cell>
        </row>
        <row r="337">
          <cell r="A337" t="str">
            <v>4-10-01</v>
          </cell>
          <cell r="B337" t="str">
            <v>HEREDIA / SARAPIQUI / PUERTO VIEJO</v>
          </cell>
        </row>
        <row r="338">
          <cell r="A338" t="str">
            <v>4-10-02</v>
          </cell>
          <cell r="B338" t="str">
            <v>HEREDIA / SARAPIQUI / LA VIRGEN</v>
          </cell>
        </row>
        <row r="339">
          <cell r="A339" t="str">
            <v>4-10-03</v>
          </cell>
          <cell r="B339" t="str">
            <v>HEREDIA / SARAPIQUI / HORQUETAS</v>
          </cell>
        </row>
        <row r="340">
          <cell r="A340" t="str">
            <v>4-10-04</v>
          </cell>
          <cell r="B340" t="str">
            <v>HEREDIA / SARAPIQUI / LLANURAS DEL GASPAR</v>
          </cell>
        </row>
        <row r="341">
          <cell r="A341" t="str">
            <v>4-10-05</v>
          </cell>
          <cell r="B341" t="str">
            <v>HEREDIA / SARAPIQUI / CUREÑA</v>
          </cell>
        </row>
        <row r="342">
          <cell r="A342" t="str">
            <v>5-01-01</v>
          </cell>
          <cell r="B342" t="str">
            <v>GUANACASTE / LIBERIA / LIBERIA</v>
          </cell>
        </row>
        <row r="343">
          <cell r="A343" t="str">
            <v>5-01-02</v>
          </cell>
          <cell r="B343" t="str">
            <v>GUANACASTE / LIBERIA / CAÑAS DULCES</v>
          </cell>
        </row>
        <row r="344">
          <cell r="A344" t="str">
            <v>5-01-03</v>
          </cell>
          <cell r="B344" t="str">
            <v>GUANACASTE / LIBERIA / MAYORGA</v>
          </cell>
        </row>
        <row r="345">
          <cell r="A345" t="str">
            <v>5-01-04</v>
          </cell>
          <cell r="B345" t="str">
            <v>GUANACASTE / LIBERIA / NACASCOLO</v>
          </cell>
        </row>
        <row r="346">
          <cell r="A346" t="str">
            <v>5-01-05</v>
          </cell>
          <cell r="B346" t="str">
            <v>GUANACASTE / LIBERIA / CURUBANDE</v>
          </cell>
        </row>
        <row r="347">
          <cell r="A347" t="str">
            <v>5-02-01</v>
          </cell>
          <cell r="B347" t="str">
            <v>GUANACASTE / NICOYA / NICOYA</v>
          </cell>
        </row>
        <row r="348">
          <cell r="A348" t="str">
            <v>5-02-02</v>
          </cell>
          <cell r="B348" t="str">
            <v>GUANACASTE / NICOYA / MANSION</v>
          </cell>
        </row>
        <row r="349">
          <cell r="A349" t="str">
            <v>5-02-03</v>
          </cell>
          <cell r="B349" t="str">
            <v>GUANACASTE / NICOYA / SAN ANTONIO</v>
          </cell>
        </row>
        <row r="350">
          <cell r="A350" t="str">
            <v>5-02-04</v>
          </cell>
          <cell r="B350" t="str">
            <v xml:space="preserve">GUANACASTE / NICOYA / QUEBRADA HONDA </v>
          </cell>
        </row>
        <row r="351">
          <cell r="A351" t="str">
            <v>5-02-05</v>
          </cell>
          <cell r="B351" t="str">
            <v>GUANACASTE / NICOYA / SAMARA</v>
          </cell>
        </row>
        <row r="352">
          <cell r="A352" t="str">
            <v>5-02-06</v>
          </cell>
          <cell r="B352" t="str">
            <v>GUANACASTE / NICOYA / NOSARA</v>
          </cell>
        </row>
        <row r="353">
          <cell r="A353" t="str">
            <v>5-02-07</v>
          </cell>
          <cell r="B353" t="str">
            <v>GUANACASTE / NICOYA / BELEN DE NOSARITA</v>
          </cell>
        </row>
        <row r="354">
          <cell r="A354" t="str">
            <v>5-03-01</v>
          </cell>
          <cell r="B354" t="str">
            <v>GUANACASTE / SANTA CRUZ / SANTA CRUZ</v>
          </cell>
        </row>
        <row r="355">
          <cell r="A355" t="str">
            <v>5-03-02</v>
          </cell>
          <cell r="B355" t="str">
            <v>GUANACASTE / SANTA CRUZ / BOLSON</v>
          </cell>
        </row>
        <row r="356">
          <cell r="A356" t="str">
            <v>5-03-03</v>
          </cell>
          <cell r="B356" t="str">
            <v>GUANACASTE / SANTA CRUZ / VEINTISIETE DE ABRIL</v>
          </cell>
        </row>
        <row r="357">
          <cell r="A357" t="str">
            <v>5-03-04</v>
          </cell>
          <cell r="B357" t="str">
            <v>GUANACASTE / SANTA CRUZ / TEMPATE</v>
          </cell>
        </row>
        <row r="358">
          <cell r="A358" t="str">
            <v>5-03-05</v>
          </cell>
          <cell r="B358" t="str">
            <v>GUANACASTE / SANTA CRUZ / CARTAGENA</v>
          </cell>
        </row>
        <row r="359">
          <cell r="A359" t="str">
            <v>5-03-06</v>
          </cell>
          <cell r="B359" t="str">
            <v>GUANACASTE / SANTA CRUZ / CUAJINIQUIL</v>
          </cell>
        </row>
        <row r="360">
          <cell r="A360" t="str">
            <v>5-03-07</v>
          </cell>
          <cell r="B360" t="str">
            <v>GUANACASTE / SANTA CRUZ / DIRIA</v>
          </cell>
        </row>
        <row r="361">
          <cell r="A361" t="str">
            <v>5-03-08</v>
          </cell>
          <cell r="B361" t="str">
            <v>GUANACASTE / SANTA CRUZ / CABO VELAS</v>
          </cell>
        </row>
        <row r="362">
          <cell r="A362" t="str">
            <v>5-03-09</v>
          </cell>
          <cell r="B362" t="str">
            <v>GUANACASTE / SANTA CRUZ / TAMARINDO</v>
          </cell>
        </row>
        <row r="363">
          <cell r="A363" t="str">
            <v>5-04-01</v>
          </cell>
          <cell r="B363" t="str">
            <v>GUANACASTE / BAGACES / BAGACES</v>
          </cell>
        </row>
        <row r="364">
          <cell r="A364" t="str">
            <v>5-04-02</v>
          </cell>
          <cell r="B364" t="str">
            <v>GUANACASTE / BAGACES / FORTUNA</v>
          </cell>
        </row>
        <row r="365">
          <cell r="A365" t="str">
            <v>5-04-03</v>
          </cell>
          <cell r="B365" t="str">
            <v>GUANACASTE / BAGACES / MOGOTE</v>
          </cell>
        </row>
        <row r="366">
          <cell r="A366" t="str">
            <v>5-04-04</v>
          </cell>
          <cell r="B366" t="str">
            <v>GUANACASTE / BAGACES / RIO NARANJO</v>
          </cell>
        </row>
        <row r="367">
          <cell r="A367" t="str">
            <v>5-05-01</v>
          </cell>
          <cell r="B367" t="str">
            <v>GUANACASTE / CARRILLO / FILADELFIA</v>
          </cell>
        </row>
        <row r="368">
          <cell r="A368" t="str">
            <v>5-05-02</v>
          </cell>
          <cell r="B368" t="str">
            <v>GUANACASTE / CARRILLO / PALMIRA</v>
          </cell>
        </row>
        <row r="369">
          <cell r="A369" t="str">
            <v>5-05-03</v>
          </cell>
          <cell r="B369" t="str">
            <v>GUANACASTE / CARRILLO / SARDINAL</v>
          </cell>
        </row>
        <row r="370">
          <cell r="A370" t="str">
            <v>5-05-04</v>
          </cell>
          <cell r="B370" t="str">
            <v>GUANACASTE / CARRILLO / BELEN</v>
          </cell>
        </row>
        <row r="371">
          <cell r="A371" t="str">
            <v>5-06-01</v>
          </cell>
          <cell r="B371" t="str">
            <v>GUANACASTE / CAÑAS / CAÑAS</v>
          </cell>
        </row>
        <row r="372">
          <cell r="A372" t="str">
            <v>5-06-02</v>
          </cell>
          <cell r="B372" t="str">
            <v>GUANACASTE / CAÑAS / PALMIRA</v>
          </cell>
        </row>
        <row r="373">
          <cell r="A373" t="str">
            <v>5-06-03</v>
          </cell>
          <cell r="B373" t="str">
            <v>GUANACASTE / CAÑAS / SAN MIGUEL</v>
          </cell>
        </row>
        <row r="374">
          <cell r="A374" t="str">
            <v>5-06-04</v>
          </cell>
          <cell r="B374" t="str">
            <v>GUANACASTE / CAÑAS / BEBEDERO</v>
          </cell>
        </row>
        <row r="375">
          <cell r="A375" t="str">
            <v>5-06-05</v>
          </cell>
          <cell r="B375" t="str">
            <v>GUANACASTE / CAÑAS / POROZAL</v>
          </cell>
        </row>
        <row r="376">
          <cell r="A376" t="str">
            <v>5-07-01</v>
          </cell>
          <cell r="B376" t="str">
            <v>GUANACASTE / ABANGARES / LAS JUNTAS</v>
          </cell>
        </row>
        <row r="377">
          <cell r="A377" t="str">
            <v>5-07-02</v>
          </cell>
          <cell r="B377" t="str">
            <v>GUANACASTE / ABANGARES / SIERRA</v>
          </cell>
        </row>
        <row r="378">
          <cell r="A378" t="str">
            <v>5-07-03</v>
          </cell>
          <cell r="B378" t="str">
            <v>GUANACASTE / ABANGARES / SAN JUAN</v>
          </cell>
        </row>
        <row r="379">
          <cell r="A379" t="str">
            <v>5-07-04</v>
          </cell>
          <cell r="B379" t="str">
            <v>GUANACASTE / ABANGARES / COLORADO</v>
          </cell>
        </row>
        <row r="380">
          <cell r="A380" t="str">
            <v>5-08-01</v>
          </cell>
          <cell r="B380" t="str">
            <v>GUANACASTE / TILARAN / TILARAN</v>
          </cell>
        </row>
        <row r="381">
          <cell r="A381" t="str">
            <v>5-08-02</v>
          </cell>
          <cell r="B381" t="str">
            <v xml:space="preserve">GUANACASTE / TILARAN / QUEBRADA GRANDE </v>
          </cell>
        </row>
        <row r="382">
          <cell r="A382" t="str">
            <v>5-08-03</v>
          </cell>
          <cell r="B382" t="str">
            <v>GUANACASTE / TILARAN / TRONADORA</v>
          </cell>
        </row>
        <row r="383">
          <cell r="A383" t="str">
            <v>5-08-04</v>
          </cell>
          <cell r="B383" t="str">
            <v>GUANACASTE / TILARAN / SANTA ROSA</v>
          </cell>
        </row>
        <row r="384">
          <cell r="A384" t="str">
            <v>5-08-05</v>
          </cell>
          <cell r="B384" t="str">
            <v>GUANACASTE / TILARAN / LIBANO</v>
          </cell>
        </row>
        <row r="385">
          <cell r="A385" t="str">
            <v>5-08-06</v>
          </cell>
          <cell r="B385" t="str">
            <v xml:space="preserve">GUANACASTE / TILARAN / TIERRAS MORENAS </v>
          </cell>
        </row>
        <row r="386">
          <cell r="A386" t="str">
            <v>5-08-07</v>
          </cell>
          <cell r="B386" t="str">
            <v>GUANACASTE / TILARAN / ARENAL</v>
          </cell>
        </row>
        <row r="387">
          <cell r="A387" t="str">
            <v>5-08-08</v>
          </cell>
          <cell r="B387" t="str">
            <v>GUANACASTE / TILARAN / CABECERAS</v>
          </cell>
        </row>
        <row r="388">
          <cell r="A388" t="str">
            <v>5-09-01</v>
          </cell>
          <cell r="B388" t="str">
            <v>GUANACASTE / NANDAYURE / CARMONA</v>
          </cell>
        </row>
        <row r="389">
          <cell r="A389" t="str">
            <v>5-09-02</v>
          </cell>
          <cell r="B389" t="str">
            <v>GUANACASTE / NANDAYURE / SANTA RITA</v>
          </cell>
        </row>
        <row r="390">
          <cell r="A390" t="str">
            <v>5-09-03</v>
          </cell>
          <cell r="B390" t="str">
            <v>GUANACASTE / NANDAYURE / ZAPOTAL</v>
          </cell>
        </row>
        <row r="391">
          <cell r="A391" t="str">
            <v>5-09-04</v>
          </cell>
          <cell r="B391" t="str">
            <v>GUANACASTE / NANDAYURE / SAN PABLO</v>
          </cell>
        </row>
        <row r="392">
          <cell r="A392" t="str">
            <v>5-09-05</v>
          </cell>
          <cell r="B392" t="str">
            <v>GUANACASTE / NANDAYURE / PORVENIR</v>
          </cell>
        </row>
        <row r="393">
          <cell r="A393" t="str">
            <v>5-09-06</v>
          </cell>
          <cell r="B393" t="str">
            <v>GUANACASTE / NANDAYURE / BEJUCO</v>
          </cell>
        </row>
        <row r="394">
          <cell r="A394" t="str">
            <v>5-10-01</v>
          </cell>
          <cell r="B394" t="str">
            <v>GUANACASTE / LA CRUZ / LA CRUZ</v>
          </cell>
        </row>
        <row r="395">
          <cell r="A395" t="str">
            <v>5-10-02</v>
          </cell>
          <cell r="B395" t="str">
            <v>GUANACASTE / LA CRUZ / SANTA CECILIA</v>
          </cell>
        </row>
        <row r="396">
          <cell r="A396" t="str">
            <v>5-10-03</v>
          </cell>
          <cell r="B396" t="str">
            <v>GUANACASTE / LA CRUZ / LA GARITA</v>
          </cell>
        </row>
        <row r="397">
          <cell r="A397" t="str">
            <v>5-10-04</v>
          </cell>
          <cell r="B397" t="str">
            <v>GUANACASTE / LA CRUZ / SANTA ELENA</v>
          </cell>
        </row>
        <row r="398">
          <cell r="A398" t="str">
            <v>5-11-01</v>
          </cell>
          <cell r="B398" t="str">
            <v>GUANACASTE / HOJANCHA / HOJANCHA</v>
          </cell>
        </row>
        <row r="399">
          <cell r="A399" t="str">
            <v>5-11-02</v>
          </cell>
          <cell r="B399" t="str">
            <v>GUANACASTE / HOJANCHA / MONTE ROMO</v>
          </cell>
        </row>
        <row r="400">
          <cell r="A400" t="str">
            <v>5-11-03</v>
          </cell>
          <cell r="B400" t="str">
            <v xml:space="preserve">GUANACASTE / HOJANCHA / PUERTO CARRILLO </v>
          </cell>
        </row>
        <row r="401">
          <cell r="A401" t="str">
            <v>5-11-04</v>
          </cell>
          <cell r="B401" t="str">
            <v>GUANACASTE / HOJANCHA / HUACAS</v>
          </cell>
        </row>
        <row r="402">
          <cell r="A402" t="str">
            <v>5-11-05</v>
          </cell>
          <cell r="B402" t="str">
            <v>GUANACASTE / HOJANCHA / MATAMBU</v>
          </cell>
        </row>
        <row r="403">
          <cell r="A403" t="str">
            <v>6-01-01</v>
          </cell>
          <cell r="B403" t="str">
            <v>PUNTARENAS / PUNTARENAS / PUNTARENAS</v>
          </cell>
        </row>
        <row r="404">
          <cell r="A404" t="str">
            <v>6-01-02</v>
          </cell>
          <cell r="B404" t="str">
            <v>PUNTARENAS / PUNTARENAS / PITAHAYA</v>
          </cell>
        </row>
        <row r="405">
          <cell r="A405" t="str">
            <v>6-01-03</v>
          </cell>
          <cell r="B405" t="str">
            <v>PUNTARENAS / PUNTARENAS / CHOMES</v>
          </cell>
        </row>
        <row r="406">
          <cell r="A406" t="str">
            <v>6-01-04</v>
          </cell>
          <cell r="B406" t="str">
            <v>PUNTARENAS / PUNTARENAS / LEPANTO</v>
          </cell>
        </row>
        <row r="407">
          <cell r="A407" t="str">
            <v>6-01-05</v>
          </cell>
          <cell r="B407" t="str">
            <v>PUNTARENAS / PUNTARENAS / PAQUERA</v>
          </cell>
        </row>
        <row r="408">
          <cell r="A408" t="str">
            <v>6-01-06</v>
          </cell>
          <cell r="B408" t="str">
            <v>PUNTARENAS / PUNTARENAS / MANZANILLO</v>
          </cell>
        </row>
        <row r="409">
          <cell r="A409" t="str">
            <v>6-01-07</v>
          </cell>
          <cell r="B409" t="str">
            <v>PUNTARENAS / PUNTARENAS / GUACIMAL</v>
          </cell>
        </row>
        <row r="410">
          <cell r="A410" t="str">
            <v>6-01-08</v>
          </cell>
          <cell r="B410" t="str">
            <v>PUNTARENAS / PUNTARENAS / BARRANCA</v>
          </cell>
        </row>
        <row r="411">
          <cell r="A411" t="str">
            <v>6-01-10</v>
          </cell>
          <cell r="B411" t="str">
            <v>PUNTARENAS / PUNTARENAS / ISLA DEL COCO</v>
          </cell>
        </row>
        <row r="412">
          <cell r="A412" t="str">
            <v>6-01-11</v>
          </cell>
          <cell r="B412" t="str">
            <v>PUNTARENAS / PUNTARENAS / COBANO</v>
          </cell>
        </row>
        <row r="413">
          <cell r="A413" t="str">
            <v>6-01-12</v>
          </cell>
          <cell r="B413" t="str">
            <v>PUNTARENAS / PUNTARENAS / CHACARITA</v>
          </cell>
        </row>
        <row r="414">
          <cell r="A414" t="str">
            <v>6-01-13</v>
          </cell>
          <cell r="B414" t="str">
            <v>PUNTARENAS / PUNTARENAS / CHIRA</v>
          </cell>
        </row>
        <row r="415">
          <cell r="A415" t="str">
            <v>6-01-14</v>
          </cell>
          <cell r="B415" t="str">
            <v>PUNTARENAS / PUNTARENAS / ACAPULCO</v>
          </cell>
        </row>
        <row r="416">
          <cell r="A416" t="str">
            <v>6-01-15</v>
          </cell>
          <cell r="B416" t="str">
            <v>PUNTARENAS / PUNTARENAS / EL ROBLE</v>
          </cell>
        </row>
        <row r="417">
          <cell r="A417" t="str">
            <v>6-01-16</v>
          </cell>
          <cell r="B417" t="str">
            <v>PUNTARENAS / PUNTARENAS / ARANCIBIA</v>
          </cell>
        </row>
        <row r="418">
          <cell r="A418" t="str">
            <v>6-02-01</v>
          </cell>
          <cell r="B418" t="str">
            <v>PUNTARENAS / ESPARZA / ESPIRITU SANTO</v>
          </cell>
        </row>
        <row r="419">
          <cell r="A419" t="str">
            <v>6-02-02</v>
          </cell>
          <cell r="B419" t="str">
            <v>PUNTARENAS / ESPARZA / SAN JUAN GRANDE</v>
          </cell>
        </row>
        <row r="420">
          <cell r="A420" t="str">
            <v>6-02-03</v>
          </cell>
          <cell r="B420" t="str">
            <v>PUNTARENAS / ESPARZA / MACACONA</v>
          </cell>
        </row>
        <row r="421">
          <cell r="A421" t="str">
            <v>6-02-04</v>
          </cell>
          <cell r="B421" t="str">
            <v>PUNTARENAS / ESPARZA / SAN RAFAEL</v>
          </cell>
        </row>
        <row r="422">
          <cell r="A422" t="str">
            <v>6-02-05</v>
          </cell>
          <cell r="B422" t="str">
            <v>PUNTARENAS / ESPARZA / SAN JERONIMO</v>
          </cell>
        </row>
        <row r="423">
          <cell r="A423" t="str">
            <v>6-02-06</v>
          </cell>
          <cell r="B423" t="str">
            <v>PUNTARENAS / ESPARZA / CALDERA</v>
          </cell>
        </row>
        <row r="424">
          <cell r="A424" t="str">
            <v>6-03-01</v>
          </cell>
          <cell r="B424" t="str">
            <v>PUNTARENAS / BUENOS AIRES / BUENOS AIRES</v>
          </cell>
        </row>
        <row r="425">
          <cell r="A425" t="str">
            <v>6-03-02</v>
          </cell>
          <cell r="B425" t="str">
            <v>PUNTARENAS / BUENOS AIRES / VOLCAN</v>
          </cell>
        </row>
        <row r="426">
          <cell r="A426" t="str">
            <v>6-03-03</v>
          </cell>
          <cell r="B426" t="str">
            <v>PUNTARENAS / BUENOS AIRES / POTRERO GRANDE</v>
          </cell>
        </row>
        <row r="427">
          <cell r="A427" t="str">
            <v>6-03-04</v>
          </cell>
          <cell r="B427" t="str">
            <v>PUNTARENAS / BUENOS AIRES / BORUCA</v>
          </cell>
        </row>
        <row r="428">
          <cell r="A428" t="str">
            <v>6-03-05</v>
          </cell>
          <cell r="B428" t="str">
            <v>PUNTARENAS / BUENOS AIRES / PILAS</v>
          </cell>
        </row>
        <row r="429">
          <cell r="A429" t="str">
            <v>6-03-06</v>
          </cell>
          <cell r="B429" t="str">
            <v>PUNTARENAS / BUENOS AIRES / COLINAS</v>
          </cell>
        </row>
        <row r="430">
          <cell r="A430" t="str">
            <v>6-03-07</v>
          </cell>
          <cell r="B430" t="str">
            <v>PUNTARENAS / BUENOS AIRES / CHANGUENA</v>
          </cell>
        </row>
        <row r="431">
          <cell r="A431" t="str">
            <v>6-03-08</v>
          </cell>
          <cell r="B431" t="str">
            <v>PUNTARENAS / BUENOS AIRES / BIOLLEY</v>
          </cell>
        </row>
        <row r="432">
          <cell r="A432" t="str">
            <v>6-03-09</v>
          </cell>
          <cell r="B432" t="str">
            <v>PUNTARENAS / BUENOS AIRES / BRUNKA</v>
          </cell>
        </row>
        <row r="433">
          <cell r="A433" t="str">
            <v>6-04-01</v>
          </cell>
          <cell r="B433" t="str">
            <v>PUNTARENAS / MONTES DE ORO / MIRAMAR</v>
          </cell>
        </row>
        <row r="434">
          <cell r="A434" t="str">
            <v>6-04-02</v>
          </cell>
          <cell r="B434" t="str">
            <v>PUNTARENAS / MONTES DE ORO / UNION</v>
          </cell>
        </row>
        <row r="435">
          <cell r="A435" t="str">
            <v>6-04-03</v>
          </cell>
          <cell r="B435" t="str">
            <v>PUNTARENAS / MONTES DE ORO / SAN ISIDRO</v>
          </cell>
        </row>
        <row r="436">
          <cell r="A436" t="str">
            <v>6-05-01</v>
          </cell>
          <cell r="B436" t="str">
            <v>PUNTARENAS / OSA / PUERTO CORTES</v>
          </cell>
        </row>
        <row r="437">
          <cell r="A437" t="str">
            <v>6-05-02</v>
          </cell>
          <cell r="B437" t="str">
            <v>PUNTARENAS / OSA / PALMAR</v>
          </cell>
        </row>
        <row r="438">
          <cell r="A438" t="str">
            <v>6-05-03</v>
          </cell>
          <cell r="B438" t="str">
            <v>PUNTARENAS / OSA / SIERPE</v>
          </cell>
        </row>
        <row r="439">
          <cell r="A439" t="str">
            <v>6-05-04</v>
          </cell>
          <cell r="B439" t="str">
            <v>PUNTARENAS / OSA / BAHIA BALLENA</v>
          </cell>
        </row>
        <row r="440">
          <cell r="A440" t="str">
            <v>6-05-05</v>
          </cell>
          <cell r="B440" t="str">
            <v>PUNTARENAS / OSA / PIEDRAS BLANCAS</v>
          </cell>
        </row>
        <row r="441">
          <cell r="A441" t="str">
            <v>6-05-06</v>
          </cell>
          <cell r="B441" t="str">
            <v>PUNTARENAS / OSA / BAHIA DRAKE</v>
          </cell>
        </row>
        <row r="442">
          <cell r="A442" t="str">
            <v>6-06-01</v>
          </cell>
          <cell r="B442" t="str">
            <v>PUNTARENAS / AGUIRRE / QUEPOS</v>
          </cell>
        </row>
        <row r="443">
          <cell r="A443" t="str">
            <v>6-06-02</v>
          </cell>
          <cell r="B443" t="str">
            <v>PUNTARENAS / AGUIRRE / SAVEGRE</v>
          </cell>
        </row>
        <row r="444">
          <cell r="A444" t="str">
            <v>6-06-03</v>
          </cell>
          <cell r="B444" t="str">
            <v>PUNTARENAS / AGUIRRE / NARANJITO</v>
          </cell>
        </row>
        <row r="445">
          <cell r="A445" t="str">
            <v>6-07-01</v>
          </cell>
          <cell r="B445" t="str">
            <v>PUNTARENAS / GOLFITO / GOLFITO</v>
          </cell>
        </row>
        <row r="446">
          <cell r="A446" t="str">
            <v>6-07-03</v>
          </cell>
          <cell r="B446" t="str">
            <v>PUNTARENAS / GOLFITO / GUAYCARA</v>
          </cell>
        </row>
        <row r="447">
          <cell r="A447" t="str">
            <v>6-07-04</v>
          </cell>
          <cell r="B447" t="str">
            <v>PUNTARENAS / GOLFITO / PAVON</v>
          </cell>
        </row>
        <row r="448">
          <cell r="A448" t="str">
            <v>6-08-01</v>
          </cell>
          <cell r="B448" t="str">
            <v>PUNTARENAS / COTO BRUS / SAN VITO</v>
          </cell>
        </row>
        <row r="449">
          <cell r="A449" t="str">
            <v>6-08-02</v>
          </cell>
          <cell r="B449" t="str">
            <v>PUNTARENAS / COTO BRUS / SABALITO</v>
          </cell>
        </row>
        <row r="450">
          <cell r="A450" t="str">
            <v>6-08-03</v>
          </cell>
          <cell r="B450" t="str">
            <v>PUNTARENAS / COTO BRUS / AGUABUENA</v>
          </cell>
        </row>
        <row r="451">
          <cell r="A451" t="str">
            <v>6-08-04</v>
          </cell>
          <cell r="B451" t="str">
            <v>PUNTARENAS / COTO BRUS / LIMONCITO</v>
          </cell>
        </row>
        <row r="452">
          <cell r="A452" t="str">
            <v>6-08-05</v>
          </cell>
          <cell r="B452" t="str">
            <v>PUNTARENAS / COTO BRUS / PITTIER</v>
          </cell>
        </row>
        <row r="453">
          <cell r="A453" t="str">
            <v>6-08-06</v>
          </cell>
          <cell r="B453" t="str">
            <v>PUNTARENAS / COTO BRUS / GUTIERREZ BROWN</v>
          </cell>
        </row>
        <row r="454">
          <cell r="A454" t="str">
            <v>6-09-01</v>
          </cell>
          <cell r="B454" t="str">
            <v>PUNTARENAS / PARRITA / PARRITA</v>
          </cell>
        </row>
        <row r="455">
          <cell r="A455" t="str">
            <v>6-10-01</v>
          </cell>
          <cell r="B455" t="str">
            <v>PUNTARENAS / CORREDORES / CORREDOR</v>
          </cell>
        </row>
        <row r="456">
          <cell r="A456" t="str">
            <v>6-10-02</v>
          </cell>
          <cell r="B456" t="str">
            <v>PUNTARENAS / CORREDORES / LA CUESTA</v>
          </cell>
        </row>
        <row r="457">
          <cell r="A457" t="str">
            <v>6-10-03</v>
          </cell>
          <cell r="B457" t="str">
            <v>PUNTARENAS / CORREDORES / CANOAS</v>
          </cell>
        </row>
        <row r="458">
          <cell r="A458" t="str">
            <v>6-10-04</v>
          </cell>
          <cell r="B458" t="str">
            <v>PUNTARENAS / CORREDORES / LAUREL</v>
          </cell>
        </row>
        <row r="459">
          <cell r="A459" t="str">
            <v>6-11-01</v>
          </cell>
          <cell r="B459" t="str">
            <v>PUNTARENAS / GARABITO / JACO</v>
          </cell>
        </row>
        <row r="460">
          <cell r="A460" t="str">
            <v>6-11-02</v>
          </cell>
          <cell r="B460" t="str">
            <v>PUNTARENAS / GARABITO / TARCOLES</v>
          </cell>
        </row>
        <row r="461">
          <cell r="A461" t="str">
            <v>6-11-03</v>
          </cell>
          <cell r="B461" t="str">
            <v>PUNTARENAS / GARABITO / LAGUNILLAS</v>
          </cell>
        </row>
        <row r="462">
          <cell r="A462" t="str">
            <v>6-12-01</v>
          </cell>
          <cell r="B462" t="str">
            <v>PUNTARENAS / MONTEVERDE / MONTEVERDE</v>
          </cell>
        </row>
        <row r="463">
          <cell r="A463" t="str">
            <v>6-13-01</v>
          </cell>
          <cell r="B463" t="str">
            <v>PUNTARENAS / PUERTO JIMENEZ / PUERTO JIMENEZ</v>
          </cell>
        </row>
        <row r="464">
          <cell r="A464" t="str">
            <v>7-01-01</v>
          </cell>
          <cell r="B464" t="str">
            <v>LIMON / LIMON / LIMON</v>
          </cell>
        </row>
        <row r="465">
          <cell r="A465" t="str">
            <v>7-01-02</v>
          </cell>
          <cell r="B465" t="str">
            <v>LIMON / LIMON / VALLE LA ESTRELLA</v>
          </cell>
        </row>
        <row r="466">
          <cell r="A466" t="str">
            <v>7-01-03</v>
          </cell>
          <cell r="B466" t="str">
            <v>LIMON / LIMON / RIO BLANCO</v>
          </cell>
        </row>
        <row r="467">
          <cell r="A467" t="str">
            <v>7-01-04</v>
          </cell>
          <cell r="B467" t="str">
            <v>LIMON / LIMON / MATAMA</v>
          </cell>
        </row>
        <row r="468">
          <cell r="A468" t="str">
            <v>7-02-01</v>
          </cell>
          <cell r="B468" t="str">
            <v>LIMON / POCOCI / GUAPILES</v>
          </cell>
        </row>
        <row r="469">
          <cell r="A469" t="str">
            <v>7-02-02</v>
          </cell>
          <cell r="B469" t="str">
            <v>LIMON / POCOCI / JIMENEZ</v>
          </cell>
        </row>
        <row r="470">
          <cell r="A470" t="str">
            <v>7-02-03</v>
          </cell>
          <cell r="B470" t="str">
            <v>LIMON / POCOCI / RITA</v>
          </cell>
        </row>
        <row r="471">
          <cell r="A471" t="str">
            <v>7-02-04</v>
          </cell>
          <cell r="B471" t="str">
            <v>LIMON / POCOCI / ROXANA</v>
          </cell>
        </row>
        <row r="472">
          <cell r="A472" t="str">
            <v>7-02-05</v>
          </cell>
          <cell r="B472" t="str">
            <v>LIMON / POCOCI / CARIARI</v>
          </cell>
        </row>
        <row r="473">
          <cell r="A473" t="str">
            <v>7-02-06</v>
          </cell>
          <cell r="B473" t="str">
            <v>LIMON / POCOCI / COLORADO</v>
          </cell>
        </row>
        <row r="474">
          <cell r="A474" t="str">
            <v>7-02-07</v>
          </cell>
          <cell r="B474" t="str">
            <v>LIMON / POCOCI / LA COLONIA</v>
          </cell>
        </row>
        <row r="475">
          <cell r="A475" t="str">
            <v>7-03-01</v>
          </cell>
          <cell r="B475" t="str">
            <v>LIMON / SIQUIRRES / SIQUIRRES</v>
          </cell>
        </row>
        <row r="476">
          <cell r="A476" t="str">
            <v>7-03-02</v>
          </cell>
          <cell r="B476" t="str">
            <v>LIMON / SIQUIRRES / PACUARITO</v>
          </cell>
        </row>
        <row r="477">
          <cell r="A477" t="str">
            <v>7-03-03</v>
          </cell>
          <cell r="B477" t="str">
            <v>LIMON / SIQUIRRES / FLORIDA</v>
          </cell>
        </row>
        <row r="478">
          <cell r="A478" t="str">
            <v>7-03-04</v>
          </cell>
          <cell r="B478" t="str">
            <v>LIMON / SIQUIRRES / GERMANIA</v>
          </cell>
        </row>
        <row r="479">
          <cell r="A479" t="str">
            <v>7-03-05</v>
          </cell>
          <cell r="B479" t="str">
            <v>LIMON / SIQUIRRES / CAIRO</v>
          </cell>
        </row>
        <row r="480">
          <cell r="A480" t="str">
            <v>7-03-06</v>
          </cell>
          <cell r="B480" t="str">
            <v>LIMON / SIQUIRRES / ALEGRIA</v>
          </cell>
        </row>
        <row r="481">
          <cell r="A481" t="str">
            <v>7-03-07</v>
          </cell>
          <cell r="B481" t="str">
            <v>LIMON / SIQUIRRES / REVENTAZON</v>
          </cell>
        </row>
        <row r="482">
          <cell r="A482" t="str">
            <v>7-04-01</v>
          </cell>
          <cell r="B482" t="str">
            <v>LIMON / TALAMANCA / BRATSI</v>
          </cell>
        </row>
        <row r="483">
          <cell r="A483" t="str">
            <v>7-04-02</v>
          </cell>
          <cell r="B483" t="str">
            <v>LIMON / TALAMANCA / SIXAOLA</v>
          </cell>
        </row>
        <row r="484">
          <cell r="A484" t="str">
            <v>7-04-03</v>
          </cell>
          <cell r="B484" t="str">
            <v>LIMON / TALAMANCA / CAHUITA</v>
          </cell>
        </row>
        <row r="485">
          <cell r="A485" t="str">
            <v>7-04-04</v>
          </cell>
          <cell r="B485" t="str">
            <v>LIMON / TALAMANCA / TELIRE</v>
          </cell>
        </row>
        <row r="486">
          <cell r="A486" t="str">
            <v>7-05-01</v>
          </cell>
          <cell r="B486" t="str">
            <v>LIMON / MATINA / MATINA</v>
          </cell>
        </row>
        <row r="487">
          <cell r="A487" t="str">
            <v>7-05-02</v>
          </cell>
          <cell r="B487" t="str">
            <v>LIMON / MATINA / BATAN</v>
          </cell>
        </row>
        <row r="488">
          <cell r="A488" t="str">
            <v>7-05-03</v>
          </cell>
          <cell r="B488" t="str">
            <v>LIMON / MATINA / CARRANDI</v>
          </cell>
        </row>
        <row r="489">
          <cell r="A489" t="str">
            <v>7-06-01</v>
          </cell>
          <cell r="B489" t="str">
            <v>LIMON / GUACIMO / GUACIMO</v>
          </cell>
        </row>
        <row r="490">
          <cell r="A490" t="str">
            <v>7-06-02</v>
          </cell>
          <cell r="B490" t="str">
            <v>LIMON / GUACIMO / MERCEDES</v>
          </cell>
        </row>
        <row r="491">
          <cell r="A491" t="str">
            <v>7-06-03</v>
          </cell>
          <cell r="B491" t="str">
            <v>LIMON / GUACIMO / POCORA</v>
          </cell>
        </row>
        <row r="492">
          <cell r="A492" t="str">
            <v>7-06-04</v>
          </cell>
          <cell r="B492" t="str">
            <v>LIMON / GUACIMO / RIO JIMENEZ</v>
          </cell>
        </row>
        <row r="493">
          <cell r="A493" t="str">
            <v>7-06-05</v>
          </cell>
          <cell r="B493" t="str">
            <v>LIMON / GUACIMO / DUACARI</v>
          </cell>
        </row>
      </sheetData>
      <sheetData sheetId="1">
        <row r="3">
          <cell r="A3" t="str">
            <v>4154</v>
          </cell>
          <cell r="B3" t="str">
            <v>00007</v>
          </cell>
          <cell r="C3" t="str">
            <v>C.T.P. DON BOSCO</v>
          </cell>
          <cell r="D3" t="str">
            <v>SAN JOSE CENTRAL</v>
          </cell>
          <cell r="E3" t="str">
            <v>06</v>
          </cell>
          <cell r="F3" t="str">
            <v>1</v>
          </cell>
          <cell r="G3" t="str">
            <v>10</v>
          </cell>
          <cell r="H3" t="str">
            <v>04</v>
          </cell>
          <cell r="I3" t="str">
            <v>1-10-04</v>
          </cell>
          <cell r="J3" t="str">
            <v>SAN JOSE-ALAJUELITA-CONCEPCION</v>
          </cell>
          <cell r="K3" t="str">
            <v>SAN JOSE</v>
          </cell>
          <cell r="L3" t="str">
            <v>ALAJUELITA</v>
          </cell>
          <cell r="M3" t="str">
            <v>CONCEPCION</v>
          </cell>
          <cell r="N3" t="str">
            <v>CONCEPCION ARRIBA</v>
          </cell>
          <cell r="O3" t="str">
            <v>SUBVENCIONADA</v>
          </cell>
          <cell r="P3">
            <v>41019700</v>
          </cell>
          <cell r="Q3">
            <v>41019700</v>
          </cell>
          <cell r="R3" t="str">
            <v>MARLEN RODRIGUEZ VILLEGAS</v>
          </cell>
          <cell r="S3">
            <v>41019700</v>
          </cell>
          <cell r="T3" t="str">
            <v>MONICA MONTENEGRO ESPINOZA</v>
          </cell>
          <cell r="U3">
            <v>22754085</v>
          </cell>
        </row>
        <row r="4">
          <cell r="A4" t="str">
            <v>4156</v>
          </cell>
          <cell r="B4" t="str">
            <v>00022</v>
          </cell>
          <cell r="C4" t="str">
            <v>C.T.P. EDUCACION COMERCIAL Y DE SERVICIOS</v>
          </cell>
          <cell r="D4" t="str">
            <v>SAN JOSE OESTE</v>
          </cell>
          <cell r="E4" t="str">
            <v>01</v>
          </cell>
          <cell r="F4" t="str">
            <v>1</v>
          </cell>
          <cell r="G4" t="str">
            <v>01</v>
          </cell>
          <cell r="H4" t="str">
            <v>08</v>
          </cell>
          <cell r="I4" t="str">
            <v>1-01-08</v>
          </cell>
          <cell r="J4" t="str">
            <v>SAN JOSE-SAN JOSE-MATA REDONDA</v>
          </cell>
          <cell r="K4" t="str">
            <v>SAN JOSE</v>
          </cell>
          <cell r="L4" t="str">
            <v>SAN JOSE</v>
          </cell>
          <cell r="M4" t="str">
            <v>MATA REDONDA</v>
          </cell>
          <cell r="N4" t="str">
            <v>SABANA SUR</v>
          </cell>
          <cell r="O4" t="str">
            <v>PUBLICA</v>
          </cell>
          <cell r="P4" t="str">
            <v>22324780</v>
          </cell>
          <cell r="Q4" t="str">
            <v>22324780</v>
          </cell>
          <cell r="R4" t="str">
            <v>ANA LINA BARRANTES RODRIGUEZ</v>
          </cell>
          <cell r="S4">
            <v>88404866</v>
          </cell>
          <cell r="T4" t="str">
            <v>ERICK VILLALOBOS SALAZAR</v>
          </cell>
          <cell r="U4">
            <v>88116528</v>
          </cell>
        </row>
        <row r="5">
          <cell r="A5" t="str">
            <v>4157</v>
          </cell>
          <cell r="B5" t="str">
            <v>00030</v>
          </cell>
          <cell r="C5" t="str">
            <v>C.T.P. SAN SEBASTIAN</v>
          </cell>
          <cell r="D5" t="str">
            <v>SAN JOSE CENTRAL</v>
          </cell>
          <cell r="E5" t="str">
            <v>01</v>
          </cell>
          <cell r="F5" t="str">
            <v>1</v>
          </cell>
          <cell r="G5" t="str">
            <v>01</v>
          </cell>
          <cell r="H5" t="str">
            <v>11</v>
          </cell>
          <cell r="I5" t="str">
            <v>1-01-11</v>
          </cell>
          <cell r="J5" t="str">
            <v>SAN JOSE-SAN JOSE-SAN SEBASTIAN</v>
          </cell>
          <cell r="K5" t="str">
            <v>SAN JOSE</v>
          </cell>
          <cell r="L5" t="str">
            <v>SAN JOSE</v>
          </cell>
          <cell r="M5" t="str">
            <v>SAN SEBASTIAN</v>
          </cell>
          <cell r="N5" t="str">
            <v>COLONIA KENNEDY</v>
          </cell>
          <cell r="O5" t="str">
            <v>PUBLICA</v>
          </cell>
          <cell r="P5" t="str">
            <v>22271827</v>
          </cell>
          <cell r="Q5" t="str">
            <v>22262040</v>
          </cell>
          <cell r="R5" t="str">
            <v>JAVIER ARCE VARGAS</v>
          </cell>
          <cell r="S5" t="str">
            <v>20271827</v>
          </cell>
          <cell r="T5" t="str">
            <v>WILFREDO CALDERON VARGAS</v>
          </cell>
          <cell r="U5">
            <v>22551257</v>
          </cell>
        </row>
        <row r="6">
          <cell r="A6" t="str">
            <v>4159</v>
          </cell>
          <cell r="B6" t="str">
            <v>00039</v>
          </cell>
          <cell r="C6" t="str">
            <v>C.T.P. MONSEÑOR SANABRIA</v>
          </cell>
          <cell r="D6" t="str">
            <v>DESAMPARADOS</v>
          </cell>
          <cell r="E6" t="str">
            <v>07</v>
          </cell>
          <cell r="F6" t="str">
            <v>1</v>
          </cell>
          <cell r="G6" t="str">
            <v>03</v>
          </cell>
          <cell r="H6" t="str">
            <v>01</v>
          </cell>
          <cell r="I6" t="str">
            <v>1-03-01</v>
          </cell>
          <cell r="J6" t="str">
            <v>SAN JOSE-DESAMPARADOS-DESAMPARADOS</v>
          </cell>
          <cell r="K6" t="str">
            <v>SAN JOSE</v>
          </cell>
          <cell r="L6" t="str">
            <v>DESAMPARADOS</v>
          </cell>
          <cell r="M6" t="str">
            <v>DESAMPARADOS</v>
          </cell>
          <cell r="N6" t="str">
            <v>DESAMPARADOS</v>
          </cell>
          <cell r="O6" t="str">
            <v>PUBLICA</v>
          </cell>
          <cell r="P6" t="str">
            <v>22592253</v>
          </cell>
          <cell r="Q6" t="str">
            <v>22592253</v>
          </cell>
          <cell r="R6" t="str">
            <v>JUAN FELIPE CHACON CASTILLO</v>
          </cell>
          <cell r="S6" t="str">
            <v>22519054</v>
          </cell>
          <cell r="T6" t="str">
            <v>FRANCISCO JAVIER FALLAS SOTO</v>
          </cell>
          <cell r="U6" t="str">
            <v>22596011</v>
          </cell>
        </row>
        <row r="7">
          <cell r="A7" t="str">
            <v>4160</v>
          </cell>
          <cell r="B7" t="str">
            <v>00042</v>
          </cell>
          <cell r="C7" t="str">
            <v>C.T.P. JOSE FIGUERES FERRER</v>
          </cell>
          <cell r="D7" t="str">
            <v>DESAMPARADOS</v>
          </cell>
          <cell r="E7" t="str">
            <v>04</v>
          </cell>
          <cell r="F7" t="str">
            <v>1</v>
          </cell>
          <cell r="G7" t="str">
            <v>03</v>
          </cell>
          <cell r="H7" t="str">
            <v>08</v>
          </cell>
          <cell r="I7" t="str">
            <v>1-03-08</v>
          </cell>
          <cell r="J7" t="str">
            <v>SAN JOSE-DESAMPARADOS-SAN CRISTOBAL</v>
          </cell>
          <cell r="K7" t="str">
            <v>SAN JOSE</v>
          </cell>
          <cell r="L7" t="str">
            <v>DESAMPARADOS</v>
          </cell>
          <cell r="M7" t="str">
            <v>SAN CRISTOBAL</v>
          </cell>
          <cell r="N7" t="str">
            <v>LA LUCHA</v>
          </cell>
          <cell r="O7" t="str">
            <v>PUBLICA</v>
          </cell>
          <cell r="P7" t="str">
            <v>25441394</v>
          </cell>
          <cell r="Q7" t="str">
            <v>25441394</v>
          </cell>
          <cell r="R7" t="str">
            <v>RAFAEL ANGEL CORDERO CASTILLO</v>
          </cell>
          <cell r="S7" t="str">
            <v>25441394</v>
          </cell>
          <cell r="T7" t="str">
            <v>ANIBELSY ANTONIO GRANADOS MONGE</v>
          </cell>
          <cell r="U7">
            <v>25480522</v>
          </cell>
        </row>
        <row r="8">
          <cell r="A8" t="str">
            <v>4163</v>
          </cell>
          <cell r="B8" t="str">
            <v>00045</v>
          </cell>
          <cell r="C8" t="str">
            <v>C.T.P. DE PURISCAL</v>
          </cell>
          <cell r="D8" t="str">
            <v>PURISCAL</v>
          </cell>
          <cell r="E8" t="str">
            <v>01</v>
          </cell>
          <cell r="F8" t="str">
            <v>1</v>
          </cell>
          <cell r="G8" t="str">
            <v>04</v>
          </cell>
          <cell r="H8" t="str">
            <v>01</v>
          </cell>
          <cell r="I8" t="str">
            <v>1-04-01</v>
          </cell>
          <cell r="J8" t="str">
            <v>SAN JOSE-PURISCAL-SANTIAGO</v>
          </cell>
          <cell r="K8" t="str">
            <v>SAN JOSE</v>
          </cell>
          <cell r="L8" t="str">
            <v>PURISCAL</v>
          </cell>
          <cell r="M8" t="str">
            <v>SANTIAGO</v>
          </cell>
          <cell r="N8" t="str">
            <v>BARRIO CORAZON DE MARIA</v>
          </cell>
          <cell r="O8" t="str">
            <v>PUBLICA</v>
          </cell>
          <cell r="P8" t="str">
            <v>21065400</v>
          </cell>
          <cell r="Q8" t="str">
            <v>-</v>
          </cell>
          <cell r="R8" t="str">
            <v>JORGE ANDRES CORDERO AMADOR</v>
          </cell>
          <cell r="S8" t="str">
            <v>21065422</v>
          </cell>
          <cell r="T8" t="str">
            <v>ORLANDO CHACON ARTAVIA</v>
          </cell>
          <cell r="U8" t="str">
            <v>21466355</v>
          </cell>
        </row>
        <row r="9">
          <cell r="A9" t="str">
            <v>4165</v>
          </cell>
          <cell r="B9" t="str">
            <v>00046</v>
          </cell>
          <cell r="C9" t="str">
            <v>C.T.P. LA GLORIA</v>
          </cell>
          <cell r="D9" t="str">
            <v>PURISCAL</v>
          </cell>
          <cell r="E9" t="str">
            <v>03</v>
          </cell>
          <cell r="F9" t="str">
            <v>1</v>
          </cell>
          <cell r="G9" t="str">
            <v>04</v>
          </cell>
          <cell r="H9" t="str">
            <v>09</v>
          </cell>
          <cell r="I9" t="str">
            <v>1-04-09</v>
          </cell>
          <cell r="J9" t="str">
            <v>SAN JOSE-PURISCAL-CHIRES</v>
          </cell>
          <cell r="K9" t="str">
            <v>SAN JOSE</v>
          </cell>
          <cell r="L9" t="str">
            <v>PURISCAL</v>
          </cell>
          <cell r="M9" t="str">
            <v>CHIRES</v>
          </cell>
          <cell r="N9" t="str">
            <v>CRISTO REY</v>
          </cell>
          <cell r="O9" t="str">
            <v>PUBLICA</v>
          </cell>
          <cell r="P9" t="str">
            <v>27781010</v>
          </cell>
          <cell r="Q9" t="str">
            <v>-</v>
          </cell>
          <cell r="R9" t="str">
            <v>HERNAN ARMANDO CASTRO MASIS</v>
          </cell>
          <cell r="S9" t="str">
            <v>87723246</v>
          </cell>
          <cell r="T9" t="str">
            <v>ALEXANDER JIMENEZ DIAZ</v>
          </cell>
          <cell r="U9" t="str">
            <v>27781047</v>
          </cell>
        </row>
        <row r="10">
          <cell r="A10" t="str">
            <v>4155</v>
          </cell>
          <cell r="B10" t="str">
            <v>00053</v>
          </cell>
          <cell r="C10" t="str">
            <v>C.T.P. CALLE BLANCOS</v>
          </cell>
          <cell r="D10" t="str">
            <v>SAN JOSE NORTE</v>
          </cell>
          <cell r="E10" t="str">
            <v>01</v>
          </cell>
          <cell r="F10" t="str">
            <v>1</v>
          </cell>
          <cell r="G10" t="str">
            <v>08</v>
          </cell>
          <cell r="H10" t="str">
            <v>03</v>
          </cell>
          <cell r="I10" t="str">
            <v>1-08-03</v>
          </cell>
          <cell r="J10" t="str">
            <v>SAN JOSE-GOICOECHEA-CALLE BLANCOS</v>
          </cell>
          <cell r="K10" t="str">
            <v>SAN JOSE</v>
          </cell>
          <cell r="L10" t="str">
            <v>GOICOECHEA</v>
          </cell>
          <cell r="M10" t="str">
            <v>CALLE BLANCOS</v>
          </cell>
          <cell r="N10" t="str">
            <v>MONTELIMAR</v>
          </cell>
          <cell r="O10" t="str">
            <v>PUBLICA</v>
          </cell>
          <cell r="P10" t="str">
            <v>22451128</v>
          </cell>
          <cell r="Q10" t="str">
            <v>22451203</v>
          </cell>
          <cell r="R10" t="str">
            <v>MARIA PIEDRA VALVERDE</v>
          </cell>
          <cell r="S10" t="str">
            <v>22451203</v>
          </cell>
          <cell r="T10" t="str">
            <v>FABIO VARGAS BRENES</v>
          </cell>
          <cell r="U10" t="str">
            <v>22254561</v>
          </cell>
        </row>
        <row r="11">
          <cell r="A11" t="str">
            <v>4162</v>
          </cell>
          <cell r="B11" t="str">
            <v>00060</v>
          </cell>
          <cell r="C11" t="str">
            <v>C.T.P. DE ACOSTA</v>
          </cell>
          <cell r="D11" t="str">
            <v>DESAMPARADOS</v>
          </cell>
          <cell r="E11" t="str">
            <v>05</v>
          </cell>
          <cell r="F11" t="str">
            <v>1</v>
          </cell>
          <cell r="G11" t="str">
            <v>12</v>
          </cell>
          <cell r="H11" t="str">
            <v>01</v>
          </cell>
          <cell r="I11" t="str">
            <v>1-12-01</v>
          </cell>
          <cell r="J11" t="str">
            <v>SAN JOSE-ACOSTA-SAN IGNACIO</v>
          </cell>
          <cell r="K11" t="str">
            <v>SAN JOSE</v>
          </cell>
          <cell r="L11" t="str">
            <v>ACOSTA</v>
          </cell>
          <cell r="M11" t="str">
            <v>SAN IGNACIO</v>
          </cell>
          <cell r="N11" t="str">
            <v>SAN IGNACIO</v>
          </cell>
          <cell r="O11" t="str">
            <v>PUBLICA</v>
          </cell>
          <cell r="P11" t="str">
            <v>24100840</v>
          </cell>
          <cell r="Q11" t="str">
            <v>-</v>
          </cell>
          <cell r="R11" t="str">
            <v>ANDY GARCIA LOPEZ</v>
          </cell>
          <cell r="S11">
            <v>24102434</v>
          </cell>
          <cell r="T11" t="str">
            <v>NELSON OLIVIER QUESADA FALLAS</v>
          </cell>
          <cell r="U11">
            <v>24107397</v>
          </cell>
        </row>
        <row r="12">
          <cell r="A12" t="str">
            <v>4164</v>
          </cell>
          <cell r="B12" t="str">
            <v>00076</v>
          </cell>
          <cell r="C12" t="str">
            <v>C.T.P. DE TURRUBARES</v>
          </cell>
          <cell r="D12" t="str">
            <v>PURISCAL</v>
          </cell>
          <cell r="E12" t="str">
            <v>06</v>
          </cell>
          <cell r="F12" t="str">
            <v>1</v>
          </cell>
          <cell r="G12" t="str">
            <v>16</v>
          </cell>
          <cell r="H12" t="str">
            <v>01</v>
          </cell>
          <cell r="I12" t="str">
            <v>1-16-01</v>
          </cell>
          <cell r="J12" t="str">
            <v>SAN JOSE-TURRUBARES-SAN PABLO</v>
          </cell>
          <cell r="K12" t="str">
            <v>SAN JOSE</v>
          </cell>
          <cell r="L12" t="str">
            <v>TURRUBARES</v>
          </cell>
          <cell r="M12" t="str">
            <v>SAN PABLO</v>
          </cell>
          <cell r="N12" t="str">
            <v>SAN PABLO</v>
          </cell>
          <cell r="O12" t="str">
            <v>PUBLICA</v>
          </cell>
          <cell r="P12" t="str">
            <v>24190256</v>
          </cell>
          <cell r="Q12" t="str">
            <v>-</v>
          </cell>
          <cell r="R12" t="str">
            <v>JENNY BURGOS VALVERDE</v>
          </cell>
          <cell r="S12" t="str">
            <v>-</v>
          </cell>
          <cell r="T12" t="str">
            <v>RICARDO CHACON CHAVARRIA</v>
          </cell>
          <cell r="U12">
            <v>24190180</v>
          </cell>
        </row>
        <row r="13">
          <cell r="A13" t="str">
            <v>4186</v>
          </cell>
          <cell r="B13" t="str">
            <v>00077</v>
          </cell>
          <cell r="C13" t="str">
            <v>C.T.P. JOSE DANIEL FLORES</v>
          </cell>
          <cell r="D13" t="str">
            <v>LOS SANTOS</v>
          </cell>
          <cell r="E13" t="str">
            <v>02</v>
          </cell>
          <cell r="F13" t="str">
            <v>1</v>
          </cell>
          <cell r="G13" t="str">
            <v>17</v>
          </cell>
          <cell r="H13" t="str">
            <v>01</v>
          </cell>
          <cell r="I13" t="str">
            <v>1-17-01</v>
          </cell>
          <cell r="J13" t="str">
            <v>SAN JOSE-DOTA-SANTA MARIA</v>
          </cell>
          <cell r="K13" t="str">
            <v>SAN JOSE</v>
          </cell>
          <cell r="L13" t="str">
            <v>DOTA</v>
          </cell>
          <cell r="M13" t="str">
            <v>SANTA MARIA</v>
          </cell>
          <cell r="N13" t="str">
            <v>SANTA MARIA</v>
          </cell>
          <cell r="O13" t="str">
            <v>PUBLICA</v>
          </cell>
          <cell r="P13" t="str">
            <v>25411043</v>
          </cell>
          <cell r="Q13" t="str">
            <v>25411134</v>
          </cell>
          <cell r="R13" t="str">
            <v>MAURICIO ROJAS SALAZAR</v>
          </cell>
          <cell r="S13" t="str">
            <v>25411015</v>
          </cell>
          <cell r="T13" t="str">
            <v>LUIS ALBERTO AGÜERO UMAÑA</v>
          </cell>
          <cell r="U13" t="str">
            <v>25412000</v>
          </cell>
        </row>
        <row r="14">
          <cell r="A14" t="str">
            <v>4169</v>
          </cell>
          <cell r="B14" t="str">
            <v>00081</v>
          </cell>
          <cell r="C14" t="str">
            <v>C.T.P. GENERAL VIEJO</v>
          </cell>
          <cell r="D14" t="str">
            <v>PEREZ ZELEDON</v>
          </cell>
          <cell r="E14" t="str">
            <v>05</v>
          </cell>
          <cell r="F14" t="str">
            <v>1</v>
          </cell>
          <cell r="G14" t="str">
            <v>19</v>
          </cell>
          <cell r="H14" t="str">
            <v>02</v>
          </cell>
          <cell r="I14" t="str">
            <v>1-19-02</v>
          </cell>
          <cell r="J14" t="str">
            <v>SAN JOSE-PEREZ ZELEDON-EL GENERAL</v>
          </cell>
          <cell r="K14" t="str">
            <v>SAN JOSE</v>
          </cell>
          <cell r="L14" t="str">
            <v>PEREZ ZELEDON</v>
          </cell>
          <cell r="M14" t="str">
            <v>EL GENERAL</v>
          </cell>
          <cell r="N14" t="str">
            <v>GENERAL VIEJO</v>
          </cell>
          <cell r="O14" t="str">
            <v>PUBLICA</v>
          </cell>
          <cell r="P14" t="str">
            <v>27382457</v>
          </cell>
          <cell r="Q14" t="str">
            <v>-</v>
          </cell>
          <cell r="R14" t="str">
            <v>ADRIAN JIMENEZ CHAVEZ</v>
          </cell>
          <cell r="S14" t="str">
            <v>87023987</v>
          </cell>
          <cell r="T14" t="str">
            <v>OTTO MAURICIO BARRANTES ELIZONDO</v>
          </cell>
          <cell r="U14" t="str">
            <v>84938811</v>
          </cell>
        </row>
        <row r="15">
          <cell r="A15" t="str">
            <v>4166</v>
          </cell>
          <cell r="B15" t="str">
            <v>00082</v>
          </cell>
          <cell r="C15" t="str">
            <v>C.T.P. SAN ISIDRO</v>
          </cell>
          <cell r="D15" t="str">
            <v>PEREZ ZELEDON</v>
          </cell>
          <cell r="E15" t="str">
            <v>03</v>
          </cell>
          <cell r="F15" t="str">
            <v>1</v>
          </cell>
          <cell r="G15" t="str">
            <v>19</v>
          </cell>
          <cell r="H15" t="str">
            <v>03</v>
          </cell>
          <cell r="I15" t="str">
            <v>1-19-03</v>
          </cell>
          <cell r="J15" t="str">
            <v>SAN JOSE-PEREZ ZELEDON-DANIEL FLORES</v>
          </cell>
          <cell r="K15" t="str">
            <v>SAN JOSE</v>
          </cell>
          <cell r="L15" t="str">
            <v>PEREZ ZELEDON</v>
          </cell>
          <cell r="M15" t="str">
            <v>DANIEL FLORES</v>
          </cell>
          <cell r="N15" t="str">
            <v>VILLA LIGIA</v>
          </cell>
          <cell r="O15" t="str">
            <v>PUBLICA</v>
          </cell>
          <cell r="P15" t="str">
            <v>27713003</v>
          </cell>
          <cell r="Q15" t="str">
            <v>27710910</v>
          </cell>
          <cell r="R15" t="str">
            <v>AGNES MAKRE MORA</v>
          </cell>
          <cell r="S15" t="str">
            <v>27710910</v>
          </cell>
          <cell r="T15" t="str">
            <v>DANILO BRENES NAVARRO</v>
          </cell>
          <cell r="U15" t="str">
            <v>27725128</v>
          </cell>
        </row>
        <row r="16">
          <cell r="A16" t="str">
            <v>4167</v>
          </cell>
          <cell r="B16" t="str">
            <v>00083</v>
          </cell>
          <cell r="C16" t="str">
            <v>C.T.P. PLATANARES</v>
          </cell>
          <cell r="D16" t="str">
            <v>PEREZ ZELEDON</v>
          </cell>
          <cell r="E16" t="str">
            <v>07</v>
          </cell>
          <cell r="F16" t="str">
            <v>1</v>
          </cell>
          <cell r="G16" t="str">
            <v>19</v>
          </cell>
          <cell r="H16" t="str">
            <v>06</v>
          </cell>
          <cell r="I16" t="str">
            <v>1-19-06</v>
          </cell>
          <cell r="J16" t="str">
            <v>SAN JOSE-PEREZ ZELEDON-PLATANARES</v>
          </cell>
          <cell r="K16" t="str">
            <v>SAN JOSE</v>
          </cell>
          <cell r="L16" t="str">
            <v>PEREZ ZELEDON</v>
          </cell>
          <cell r="M16" t="str">
            <v>PLATANARES</v>
          </cell>
          <cell r="N16" t="str">
            <v>SAN RAFAEL</v>
          </cell>
          <cell r="O16" t="str">
            <v>PUBLICA</v>
          </cell>
          <cell r="P16" t="str">
            <v>27370025</v>
          </cell>
          <cell r="Q16" t="str">
            <v>27370168</v>
          </cell>
          <cell r="R16" t="str">
            <v>JESSICA GUERRERO MOSQUERA</v>
          </cell>
          <cell r="S16" t="str">
            <v>85976249</v>
          </cell>
          <cell r="T16" t="str">
            <v>HENRY MORA ESPINOZA</v>
          </cell>
          <cell r="U16">
            <v>27725189</v>
          </cell>
        </row>
        <row r="17">
          <cell r="A17" t="str">
            <v>4168</v>
          </cell>
          <cell r="B17" t="str">
            <v>00084</v>
          </cell>
          <cell r="C17" t="str">
            <v>C.T.P. DE PEJIBAYE</v>
          </cell>
          <cell r="D17" t="str">
            <v>PEREZ ZELEDON</v>
          </cell>
          <cell r="E17" t="str">
            <v>08</v>
          </cell>
          <cell r="F17" t="str">
            <v>1</v>
          </cell>
          <cell r="G17" t="str">
            <v>19</v>
          </cell>
          <cell r="H17" t="str">
            <v>07</v>
          </cell>
          <cell r="I17" t="str">
            <v>1-19-07</v>
          </cell>
          <cell r="J17" t="str">
            <v>SAN JOSE-PEREZ ZELEDON-PEJIBAYE</v>
          </cell>
          <cell r="K17" t="str">
            <v>SAN JOSE</v>
          </cell>
          <cell r="L17" t="str">
            <v>PEREZ ZELEDON</v>
          </cell>
          <cell r="M17" t="str">
            <v>PEJIBAYE</v>
          </cell>
          <cell r="N17" t="str">
            <v>PEJIBAYE CENTRO</v>
          </cell>
          <cell r="O17" t="str">
            <v>PUBLICA</v>
          </cell>
          <cell r="P17" t="str">
            <v>27360459</v>
          </cell>
          <cell r="Q17" t="str">
            <v>27360104</v>
          </cell>
          <cell r="R17" t="str">
            <v>ELKE MATA RIVERA</v>
          </cell>
          <cell r="S17" t="str">
            <v>27360104</v>
          </cell>
          <cell r="T17" t="str">
            <v>JUAN DURAN CUBILLO</v>
          </cell>
          <cell r="U17" t="str">
            <v>27725140</v>
          </cell>
        </row>
        <row r="18">
          <cell r="A18" t="str">
            <v>4188</v>
          </cell>
          <cell r="B18" t="str">
            <v>00085</v>
          </cell>
          <cell r="C18" t="str">
            <v>C.T.P. SAN PABLO</v>
          </cell>
          <cell r="D18" t="str">
            <v>LOS SANTOS</v>
          </cell>
          <cell r="E18" t="str">
            <v>03</v>
          </cell>
          <cell r="F18" t="str">
            <v>1</v>
          </cell>
          <cell r="G18" t="str">
            <v>20</v>
          </cell>
          <cell r="H18" t="str">
            <v>01</v>
          </cell>
          <cell r="I18" t="str">
            <v>1-20-01</v>
          </cell>
          <cell r="J18" t="str">
            <v>SAN JOSE-LEON CORTES-SAN PABLO</v>
          </cell>
          <cell r="K18" t="str">
            <v>SAN JOSE</v>
          </cell>
          <cell r="L18" t="str">
            <v>LEON CORTES</v>
          </cell>
          <cell r="M18" t="str">
            <v>SAN PABLO</v>
          </cell>
          <cell r="N18" t="str">
            <v>SAN PABLO</v>
          </cell>
          <cell r="O18" t="str">
            <v>PUBLICA</v>
          </cell>
          <cell r="P18" t="str">
            <v>25466432</v>
          </cell>
          <cell r="Q18" t="str">
            <v>25466432</v>
          </cell>
          <cell r="R18" t="str">
            <v>KATTIA VALVERDE PORRAS</v>
          </cell>
          <cell r="S18" t="str">
            <v>25466432</v>
          </cell>
          <cell r="T18" t="str">
            <v>ROY CASTRO JIMENEZ</v>
          </cell>
          <cell r="U18">
            <v>25467630</v>
          </cell>
        </row>
        <row r="19">
          <cell r="A19" t="str">
            <v>4171</v>
          </cell>
          <cell r="B19" t="str">
            <v>00091</v>
          </cell>
          <cell r="C19" t="str">
            <v>C.T.P. JESUS OCAÑA ROJAS</v>
          </cell>
          <cell r="D19" t="str">
            <v>ALAJUELA</v>
          </cell>
          <cell r="E19" t="str">
            <v>01</v>
          </cell>
          <cell r="F19" t="str">
            <v>2</v>
          </cell>
          <cell r="G19" t="str">
            <v>01</v>
          </cell>
          <cell r="H19" t="str">
            <v>01</v>
          </cell>
          <cell r="I19" t="str">
            <v>2-01-01</v>
          </cell>
          <cell r="J19" t="str">
            <v>ALAJUELA-ALAJUELA-ALAJUELA</v>
          </cell>
          <cell r="K19" t="str">
            <v>ALAJUELA</v>
          </cell>
          <cell r="L19" t="str">
            <v>ALAJUELA</v>
          </cell>
          <cell r="M19" t="str">
            <v>ALAJUELA</v>
          </cell>
          <cell r="N19" t="str">
            <v>CANOAS</v>
          </cell>
          <cell r="O19" t="str">
            <v>PUBLICA</v>
          </cell>
          <cell r="P19" t="str">
            <v>24403910</v>
          </cell>
          <cell r="Q19" t="str">
            <v/>
          </cell>
          <cell r="R19" t="str">
            <v>SERGIO CORELLA HIDALGO</v>
          </cell>
          <cell r="S19" t="str">
            <v>84046666</v>
          </cell>
          <cell r="T19" t="str">
            <v>JOHNNY SANCHEZ SOLANO</v>
          </cell>
          <cell r="U19" t="str">
            <v>24429252</v>
          </cell>
        </row>
        <row r="20">
          <cell r="A20" t="str">
            <v>4174</v>
          </cell>
          <cell r="B20" t="str">
            <v>00102</v>
          </cell>
          <cell r="C20" t="str">
            <v>C.T.P. PIEDADES SUR</v>
          </cell>
          <cell r="D20" t="str">
            <v>OCCIDENTE</v>
          </cell>
          <cell r="E20" t="str">
            <v>03</v>
          </cell>
          <cell r="F20" t="str">
            <v>2</v>
          </cell>
          <cell r="G20" t="str">
            <v>02</v>
          </cell>
          <cell r="H20" t="str">
            <v>05</v>
          </cell>
          <cell r="I20" t="str">
            <v>2-02-05</v>
          </cell>
          <cell r="J20" t="str">
            <v>ALAJUELA-SAN RAMON-PIEDADES SUR</v>
          </cell>
          <cell r="K20" t="str">
            <v>ALAJUELA</v>
          </cell>
          <cell r="L20" t="str">
            <v>SAN RAMON</v>
          </cell>
          <cell r="M20" t="str">
            <v>PIEDADES SUR</v>
          </cell>
          <cell r="N20" t="str">
            <v>PIEDADES SUR</v>
          </cell>
          <cell r="O20" t="str">
            <v>PUBLICA</v>
          </cell>
          <cell r="P20" t="str">
            <v>24478348</v>
          </cell>
          <cell r="Q20" t="str">
            <v>24478195</v>
          </cell>
          <cell r="R20" t="str">
            <v>FRANCISCO PIEDRA UREÑA</v>
          </cell>
          <cell r="S20" t="str">
            <v>88810981</v>
          </cell>
          <cell r="T20" t="str">
            <v>ALFONSO ERNESTO FORBES SHAW</v>
          </cell>
          <cell r="U20">
            <v>24560275</v>
          </cell>
        </row>
        <row r="21">
          <cell r="A21" t="str">
            <v>4173</v>
          </cell>
          <cell r="B21" t="str">
            <v>00105</v>
          </cell>
          <cell r="C21" t="str">
            <v>C.T.P. SAN MATEO</v>
          </cell>
          <cell r="D21" t="str">
            <v>ALAJUELA</v>
          </cell>
          <cell r="E21" t="str">
            <v>09</v>
          </cell>
          <cell r="F21" t="str">
            <v>2</v>
          </cell>
          <cell r="G21" t="str">
            <v>04</v>
          </cell>
          <cell r="H21" t="str">
            <v>01</v>
          </cell>
          <cell r="I21" t="str">
            <v>2-04-01</v>
          </cell>
          <cell r="J21" t="str">
            <v>ALAJUELA-SAN MATEO-SAN MATEO</v>
          </cell>
          <cell r="K21" t="str">
            <v>ALAJUELA</v>
          </cell>
          <cell r="L21" t="str">
            <v>SAN MATEO</v>
          </cell>
          <cell r="M21" t="str">
            <v>SAN MATEO</v>
          </cell>
          <cell r="N21" t="str">
            <v>SAN MATEO</v>
          </cell>
          <cell r="O21" t="str">
            <v>PUBLICA</v>
          </cell>
          <cell r="P21" t="str">
            <v>24284911</v>
          </cell>
          <cell r="Q21" t="str">
            <v>-</v>
          </cell>
          <cell r="R21" t="str">
            <v>KATTIA CARBALLO GARCIA</v>
          </cell>
          <cell r="S21" t="str">
            <v>-</v>
          </cell>
          <cell r="T21" t="str">
            <v>MINOR OLDEMAR VARGAS GUTIERREZ</v>
          </cell>
          <cell r="U21">
            <v>24289926</v>
          </cell>
        </row>
        <row r="22">
          <cell r="A22" t="str">
            <v>4172</v>
          </cell>
          <cell r="B22" t="str">
            <v>00110</v>
          </cell>
          <cell r="C22" t="str">
            <v>C.T.P. RICARDO CASTRO BEER</v>
          </cell>
          <cell r="D22" t="str">
            <v>ALAJUELA</v>
          </cell>
          <cell r="E22" t="str">
            <v>09</v>
          </cell>
          <cell r="F22" t="str">
            <v>2</v>
          </cell>
          <cell r="G22" t="str">
            <v>09</v>
          </cell>
          <cell r="H22" t="str">
            <v>01</v>
          </cell>
          <cell r="I22" t="str">
            <v>2-09-01</v>
          </cell>
          <cell r="J22" t="str">
            <v>ALAJUELA-OROTINA-OROTINA</v>
          </cell>
          <cell r="K22" t="str">
            <v>ALAJUELA</v>
          </cell>
          <cell r="L22" t="str">
            <v>OROTINA</v>
          </cell>
          <cell r="M22" t="str">
            <v>OROTINA</v>
          </cell>
          <cell r="N22" t="str">
            <v>KILOMETRO</v>
          </cell>
          <cell r="O22" t="str">
            <v>PUBLICA</v>
          </cell>
          <cell r="P22" t="str">
            <v>24288263</v>
          </cell>
          <cell r="Q22" t="str">
            <v>24288263</v>
          </cell>
          <cell r="R22" t="str">
            <v>CRISTIAN G. MIRANDA ALPIZAR</v>
          </cell>
          <cell r="S22" t="str">
            <v>24280011</v>
          </cell>
          <cell r="T22" t="str">
            <v>MINOR OLDEMAR VARGAS GUTIERREZ</v>
          </cell>
          <cell r="U22" t="str">
            <v>24289926</v>
          </cell>
        </row>
        <row r="23">
          <cell r="A23" t="str">
            <v>4183</v>
          </cell>
          <cell r="B23" t="str">
            <v>00112</v>
          </cell>
          <cell r="C23" t="str">
            <v>C.T.P. SAN CARLOS</v>
          </cell>
          <cell r="D23" t="str">
            <v>SAN CARLOS</v>
          </cell>
          <cell r="E23" t="str">
            <v>03</v>
          </cell>
          <cell r="F23" t="str">
            <v>2</v>
          </cell>
          <cell r="G23" t="str">
            <v>10</v>
          </cell>
          <cell r="H23" t="str">
            <v>01</v>
          </cell>
          <cell r="I23" t="str">
            <v>2-10-01</v>
          </cell>
          <cell r="J23" t="str">
            <v>ALAJUELA-SAN CARLOS-QUESADA</v>
          </cell>
          <cell r="K23" t="str">
            <v>ALAJUELA</v>
          </cell>
          <cell r="L23" t="str">
            <v>SAN CARLOS</v>
          </cell>
          <cell r="M23" t="str">
            <v>QUESADA</v>
          </cell>
          <cell r="N23" t="str">
            <v>EL CARMEN</v>
          </cell>
          <cell r="O23" t="str">
            <v>PUBLICA</v>
          </cell>
          <cell r="P23" t="str">
            <v>24600958</v>
          </cell>
          <cell r="Q23" t="str">
            <v>24600958</v>
          </cell>
          <cell r="R23" t="str">
            <v>VERNA DEL CARMEN CESPEDES ROJAS</v>
          </cell>
          <cell r="S23">
            <v>24600958</v>
          </cell>
          <cell r="T23" t="str">
            <v>YANIXIA MARIA CHAVES MURILLO</v>
          </cell>
          <cell r="U23">
            <v>24601238</v>
          </cell>
        </row>
        <row r="24">
          <cell r="A24" t="str">
            <v>0010</v>
          </cell>
          <cell r="B24" t="str">
            <v>00114</v>
          </cell>
          <cell r="C24" t="str">
            <v>COLEGIO AGROPECUARIO DE SAN CARLOS</v>
          </cell>
          <cell r="D24" t="str">
            <v>SAN CARLOS</v>
          </cell>
          <cell r="E24" t="str">
            <v>02</v>
          </cell>
          <cell r="F24" t="str">
            <v>2</v>
          </cell>
          <cell r="G24" t="str">
            <v>10</v>
          </cell>
          <cell r="H24" t="str">
            <v>02</v>
          </cell>
          <cell r="I24" t="str">
            <v>2-10-02</v>
          </cell>
          <cell r="J24" t="str">
            <v>ALAJUELA-SAN CARLOS-FLORENCIA</v>
          </cell>
          <cell r="K24" t="str">
            <v>ALAJUELA</v>
          </cell>
          <cell r="L24" t="str">
            <v>SAN CARLOS</v>
          </cell>
          <cell r="M24" t="str">
            <v>FLORENCIA</v>
          </cell>
          <cell r="N24" t="str">
            <v>SANTA CLARA</v>
          </cell>
          <cell r="O24" t="str">
            <v>PRIVADA</v>
          </cell>
          <cell r="P24">
            <v>24756622</v>
          </cell>
          <cell r="Q24" t="str">
            <v>-</v>
          </cell>
          <cell r="R24" t="str">
            <v>JUAN CARLOS CORRALES ARCE</v>
          </cell>
          <cell r="S24">
            <v>24756622</v>
          </cell>
          <cell r="T24" t="str">
            <v>JUAN CARLOS CRUZ SALAS</v>
          </cell>
          <cell r="U24">
            <v>24755008</v>
          </cell>
        </row>
        <row r="25">
          <cell r="A25" t="str">
            <v>4176</v>
          </cell>
          <cell r="B25" t="str">
            <v>00115</v>
          </cell>
          <cell r="C25" t="str">
            <v>C.T.P. NATANIEL ARIAS MURILLO</v>
          </cell>
          <cell r="D25" t="str">
            <v>SAN CARLOS</v>
          </cell>
          <cell r="E25" t="str">
            <v>04</v>
          </cell>
          <cell r="F25" t="str">
            <v>2</v>
          </cell>
          <cell r="G25" t="str">
            <v>10</v>
          </cell>
          <cell r="H25" t="str">
            <v>04</v>
          </cell>
          <cell r="I25" t="str">
            <v>2-10-04</v>
          </cell>
          <cell r="J25" t="str">
            <v xml:space="preserve">ALAJUELA-SAN CARLOS-AGUAS ZARCAS </v>
          </cell>
          <cell r="K25" t="str">
            <v>ALAJUELA</v>
          </cell>
          <cell r="L25" t="str">
            <v>SAN CARLOS</v>
          </cell>
          <cell r="M25" t="str">
            <v xml:space="preserve">AGUAS ZARCAS </v>
          </cell>
          <cell r="N25" t="str">
            <v>AGUAS ZARCAS</v>
          </cell>
          <cell r="O25" t="str">
            <v>PUBLICA</v>
          </cell>
          <cell r="P25" t="str">
            <v>24744189</v>
          </cell>
          <cell r="Q25" t="str">
            <v>24744189</v>
          </cell>
          <cell r="R25" t="str">
            <v>EDWARD SALAZAR CHACON</v>
          </cell>
          <cell r="S25">
            <v>24744189</v>
          </cell>
          <cell r="T25" t="str">
            <v>OLGER SANCHO CHACON</v>
          </cell>
          <cell r="U25">
            <v>24744058</v>
          </cell>
        </row>
        <row r="26">
          <cell r="A26" t="str">
            <v>4178</v>
          </cell>
          <cell r="B26" t="str">
            <v>00116</v>
          </cell>
          <cell r="C26" t="str">
            <v>C.T.P. DE VENECIA</v>
          </cell>
          <cell r="D26" t="str">
            <v>SAN CARLOS</v>
          </cell>
          <cell r="E26" t="str">
            <v>01</v>
          </cell>
          <cell r="F26" t="str">
            <v>2</v>
          </cell>
          <cell r="G26" t="str">
            <v>10</v>
          </cell>
          <cell r="H26" t="str">
            <v>05</v>
          </cell>
          <cell r="I26" t="str">
            <v>2-10-05</v>
          </cell>
          <cell r="J26" t="str">
            <v>ALAJUELA-SAN CARLOS-VENECIA</v>
          </cell>
          <cell r="K26" t="str">
            <v>ALAJUELA</v>
          </cell>
          <cell r="L26" t="str">
            <v>SAN CARLOS</v>
          </cell>
          <cell r="M26" t="str">
            <v>VENECIA</v>
          </cell>
          <cell r="N26" t="str">
            <v>SAN MARTIN</v>
          </cell>
          <cell r="O26" t="str">
            <v>PUBLICA</v>
          </cell>
          <cell r="P26" t="str">
            <v>24722059</v>
          </cell>
          <cell r="Q26" t="str">
            <v>24722059</v>
          </cell>
          <cell r="R26" t="str">
            <v>ANA DAISY ESQUIVEL VARGAS</v>
          </cell>
          <cell r="S26">
            <v>24722059</v>
          </cell>
          <cell r="T26" t="str">
            <v>MILDRED ALFARO ESQUIVEL</v>
          </cell>
          <cell r="U26">
            <v>24722182</v>
          </cell>
        </row>
        <row r="27">
          <cell r="A27" t="str">
            <v>4180</v>
          </cell>
          <cell r="B27" t="str">
            <v>00117</v>
          </cell>
          <cell r="C27" t="str">
            <v>C.T.P. DE PITAL</v>
          </cell>
          <cell r="D27" t="str">
            <v>SAN CARLOS</v>
          </cell>
          <cell r="E27" t="str">
            <v>05</v>
          </cell>
          <cell r="F27" t="str">
            <v>2</v>
          </cell>
          <cell r="G27" t="str">
            <v>10</v>
          </cell>
          <cell r="H27" t="str">
            <v>06</v>
          </cell>
          <cell r="I27" t="str">
            <v>2-10-06</v>
          </cell>
          <cell r="J27" t="str">
            <v>ALAJUELA-SAN CARLOS-PITAL</v>
          </cell>
          <cell r="K27" t="str">
            <v>ALAJUELA</v>
          </cell>
          <cell r="L27" t="str">
            <v>SAN CARLOS</v>
          </cell>
          <cell r="M27" t="str">
            <v>PITAL</v>
          </cell>
          <cell r="N27" t="str">
            <v>PITAL</v>
          </cell>
          <cell r="O27" t="str">
            <v>PUBLICA</v>
          </cell>
          <cell r="P27" t="str">
            <v>24733037</v>
          </cell>
          <cell r="Q27">
            <v>24731689</v>
          </cell>
          <cell r="R27" t="str">
            <v>ROBERTO GERARDO CESPEDES MORA</v>
          </cell>
          <cell r="S27">
            <v>24733037</v>
          </cell>
          <cell r="T27" t="str">
            <v>MARIA DE LOS ANGELES SOLIS ALVARDO</v>
          </cell>
          <cell r="U27">
            <v>83187649</v>
          </cell>
        </row>
        <row r="28">
          <cell r="A28" t="str">
            <v>4179</v>
          </cell>
          <cell r="B28" t="str">
            <v>00118</v>
          </cell>
          <cell r="C28" t="str">
            <v>C.T.P. LA FORTUNA</v>
          </cell>
          <cell r="D28" t="str">
            <v>SAN CARLOS</v>
          </cell>
          <cell r="E28" t="str">
            <v>06</v>
          </cell>
          <cell r="F28" t="str">
            <v>2</v>
          </cell>
          <cell r="G28" t="str">
            <v>10</v>
          </cell>
          <cell r="H28" t="str">
            <v>07</v>
          </cell>
          <cell r="I28" t="str">
            <v>2-10-07</v>
          </cell>
          <cell r="J28" t="str">
            <v>ALAJUELA-SAN CARLOS-FORTUNA</v>
          </cell>
          <cell r="K28" t="str">
            <v>ALAJUELA</v>
          </cell>
          <cell r="L28" t="str">
            <v>SAN CARLOS</v>
          </cell>
          <cell r="M28" t="str">
            <v>FORTUNA</v>
          </cell>
          <cell r="N28" t="str">
            <v>LA FORTUNA</v>
          </cell>
          <cell r="O28" t="str">
            <v>PUBLICA</v>
          </cell>
          <cell r="P28" t="str">
            <v>24799037</v>
          </cell>
          <cell r="Q28" t="str">
            <v>-</v>
          </cell>
          <cell r="R28" t="str">
            <v>JULIO MADRIGAL CSTELLANOS</v>
          </cell>
          <cell r="S28" t="str">
            <v>24799037</v>
          </cell>
          <cell r="T28" t="str">
            <v>EDGAR GARCIA OCON</v>
          </cell>
          <cell r="U28" t="str">
            <v>24799162</v>
          </cell>
        </row>
        <row r="29">
          <cell r="A29" t="str">
            <v>4182</v>
          </cell>
          <cell r="B29" t="str">
            <v>00119</v>
          </cell>
          <cell r="C29" t="str">
            <v>C.T.P. SANTA ROSA</v>
          </cell>
          <cell r="D29" t="str">
            <v>SAN CARLOS</v>
          </cell>
          <cell r="E29" t="str">
            <v>08</v>
          </cell>
          <cell r="F29" t="str">
            <v>2</v>
          </cell>
          <cell r="G29" t="str">
            <v>10</v>
          </cell>
          <cell r="H29" t="str">
            <v>13</v>
          </cell>
          <cell r="I29" t="str">
            <v>2-10-13</v>
          </cell>
          <cell r="J29" t="str">
            <v>ALAJUELA-SAN CARLOS-POCOSOL</v>
          </cell>
          <cell r="K29" t="str">
            <v>ALAJUELA</v>
          </cell>
          <cell r="L29" t="str">
            <v>SAN CARLOS</v>
          </cell>
          <cell r="M29" t="str">
            <v>POCOSOL</v>
          </cell>
          <cell r="N29" t="str">
            <v>SANTA ROSA</v>
          </cell>
          <cell r="O29" t="str">
            <v>PUBLICA</v>
          </cell>
          <cell r="P29" t="str">
            <v>24777012</v>
          </cell>
          <cell r="Q29" t="str">
            <v>24777021</v>
          </cell>
          <cell r="R29" t="str">
            <v>ABRAHAM BARBOZA GOMEZ</v>
          </cell>
          <cell r="S29">
            <v>89317589</v>
          </cell>
          <cell r="T29" t="str">
            <v>IRENE CECILIA RAMIREZ SANCHEZ</v>
          </cell>
          <cell r="U29">
            <v>24777082</v>
          </cell>
        </row>
        <row r="30">
          <cell r="A30" t="str">
            <v>4175</v>
          </cell>
          <cell r="B30" t="str">
            <v>00121</v>
          </cell>
          <cell r="C30" t="str">
            <v>C.T.P. FRANCISCO JOSE ORLICH BOLMARCICH</v>
          </cell>
          <cell r="D30" t="str">
            <v>OCCIDENTE</v>
          </cell>
          <cell r="E30" t="str">
            <v>04</v>
          </cell>
          <cell r="F30" t="str">
            <v>2</v>
          </cell>
          <cell r="G30" t="str">
            <v>12</v>
          </cell>
          <cell r="H30" t="str">
            <v>01</v>
          </cell>
          <cell r="I30" t="str">
            <v>2-12-01</v>
          </cell>
          <cell r="J30" t="str">
            <v>ALAJUELA-SARCHI-SARCHI NORTE</v>
          </cell>
          <cell r="K30" t="str">
            <v>ALAJUELA</v>
          </cell>
          <cell r="L30" t="str">
            <v>SARCHI</v>
          </cell>
          <cell r="M30" t="str">
            <v>SARCHI NORTE</v>
          </cell>
          <cell r="N30" t="str">
            <v>CALLE COLEGIO</v>
          </cell>
          <cell r="O30" t="str">
            <v>PUBLICA</v>
          </cell>
          <cell r="P30" t="str">
            <v>24544012</v>
          </cell>
          <cell r="Q30" t="str">
            <v>24541675</v>
          </cell>
          <cell r="R30" t="str">
            <v>JONATHAN HERRERA PORRAS</v>
          </cell>
          <cell r="S30" t="str">
            <v>24544012</v>
          </cell>
          <cell r="T30" t="str">
            <v>ALVARO QUESADA ALFARO</v>
          </cell>
          <cell r="U30" t="str">
            <v>24541063</v>
          </cell>
        </row>
        <row r="31">
          <cell r="A31" t="str">
            <v>4232</v>
          </cell>
          <cell r="B31" t="str">
            <v>00122</v>
          </cell>
          <cell r="C31" t="str">
            <v>C.T.P. UPALA</v>
          </cell>
          <cell r="D31" t="str">
            <v>ZONA NORTE-NORTE</v>
          </cell>
          <cell r="E31" t="str">
            <v>01</v>
          </cell>
          <cell r="F31" t="str">
            <v>2</v>
          </cell>
          <cell r="G31" t="str">
            <v>13</v>
          </cell>
          <cell r="H31" t="str">
            <v>01</v>
          </cell>
          <cell r="I31" t="str">
            <v>2-13-01</v>
          </cell>
          <cell r="J31" t="str">
            <v>ALAJUELA-UPALA-UPALA</v>
          </cell>
          <cell r="K31" t="str">
            <v>ALAJUELA</v>
          </cell>
          <cell r="L31" t="str">
            <v>UPALA</v>
          </cell>
          <cell r="M31" t="str">
            <v>UPALA</v>
          </cell>
          <cell r="N31" t="str">
            <v>UPALA</v>
          </cell>
          <cell r="O31" t="str">
            <v>PUBLICA</v>
          </cell>
          <cell r="P31" t="str">
            <v>24700081</v>
          </cell>
          <cell r="Q31" t="str">
            <v>24700081</v>
          </cell>
          <cell r="R31" t="str">
            <v>GRICELDA ELIZONDO AGUILAR</v>
          </cell>
          <cell r="S31" t="str">
            <v>24700081</v>
          </cell>
          <cell r="T31" t="str">
            <v>JUAN CARLOS PICADO DELGADO</v>
          </cell>
          <cell r="U31" t="str">
            <v>24700533</v>
          </cell>
        </row>
        <row r="32">
          <cell r="A32" t="str">
            <v>4177</v>
          </cell>
          <cell r="B32" t="str">
            <v>00123</v>
          </cell>
          <cell r="C32" t="str">
            <v>C.T.P. LOS CHILES</v>
          </cell>
          <cell r="D32" t="str">
            <v>SAN CARLOS</v>
          </cell>
          <cell r="E32" t="str">
            <v>09</v>
          </cell>
          <cell r="F32" t="str">
            <v>2</v>
          </cell>
          <cell r="G32" t="str">
            <v>14</v>
          </cell>
          <cell r="H32" t="str">
            <v>01</v>
          </cell>
          <cell r="I32" t="str">
            <v>2-14-01</v>
          </cell>
          <cell r="J32" t="str">
            <v>ALAJUELA-LOS CHILES-LOS CHILES</v>
          </cell>
          <cell r="K32" t="str">
            <v>ALAJUELA</v>
          </cell>
          <cell r="L32" t="str">
            <v>LOS CHILES</v>
          </cell>
          <cell r="M32" t="str">
            <v>LOS CHILES</v>
          </cell>
          <cell r="N32" t="str">
            <v>LOS CHILES</v>
          </cell>
          <cell r="O32" t="str">
            <v>PUBLICA</v>
          </cell>
          <cell r="P32" t="str">
            <v>24711110</v>
          </cell>
          <cell r="Q32" t="str">
            <v>24711110</v>
          </cell>
          <cell r="R32" t="str">
            <v>KATTIA ZOLANDY MADRIGAL GOMEZ</v>
          </cell>
          <cell r="S32" t="str">
            <v>2471110</v>
          </cell>
          <cell r="T32" t="str">
            <v>ALBERTO ENRIQUE MATARRITA MELENDEZ</v>
          </cell>
          <cell r="U32">
            <v>24711101</v>
          </cell>
        </row>
        <row r="33">
          <cell r="A33" t="str">
            <v>4181</v>
          </cell>
          <cell r="B33" t="str">
            <v>00124</v>
          </cell>
          <cell r="C33" t="str">
            <v>C.T.P. DE GUATUSO</v>
          </cell>
          <cell r="D33" t="str">
            <v>ZONA NORTE-NORTE</v>
          </cell>
          <cell r="E33" t="str">
            <v>05</v>
          </cell>
          <cell r="F33" t="str">
            <v>2</v>
          </cell>
          <cell r="G33" t="str">
            <v>15</v>
          </cell>
          <cell r="H33" t="str">
            <v>01</v>
          </cell>
          <cell r="I33" t="str">
            <v>2-15-01</v>
          </cell>
          <cell r="J33" t="str">
            <v>ALAJUELA-GUATUSO-SAN RAFAEL</v>
          </cell>
          <cell r="K33" t="str">
            <v>ALAJUELA</v>
          </cell>
          <cell r="L33" t="str">
            <v>GUATUSO</v>
          </cell>
          <cell r="M33" t="str">
            <v>SAN RAFAEL</v>
          </cell>
          <cell r="N33" t="str">
            <v>SAN RAFAEL</v>
          </cell>
          <cell r="O33" t="str">
            <v>PUBLICA</v>
          </cell>
          <cell r="P33">
            <v>24640428</v>
          </cell>
          <cell r="Q33">
            <v>24640427</v>
          </cell>
          <cell r="R33" t="str">
            <v>JORGE VEGA VALLEJO</v>
          </cell>
          <cell r="S33">
            <v>24640428</v>
          </cell>
          <cell r="T33" t="str">
            <v>VIRGILIO VILLEGAS GONZALEZ</v>
          </cell>
          <cell r="U33">
            <v>24640011</v>
          </cell>
        </row>
        <row r="34">
          <cell r="A34" t="str">
            <v>4184</v>
          </cell>
          <cell r="B34" t="str">
            <v>00130</v>
          </cell>
          <cell r="C34" t="str">
            <v>C.T.P. COVAO DIURNO</v>
          </cell>
          <cell r="D34" t="str">
            <v>CARTAGO</v>
          </cell>
          <cell r="E34" t="str">
            <v>02</v>
          </cell>
          <cell r="F34" t="str">
            <v>3</v>
          </cell>
          <cell r="G34" t="str">
            <v>01</v>
          </cell>
          <cell r="H34" t="str">
            <v>04</v>
          </cell>
          <cell r="I34" t="str">
            <v>3-01-04</v>
          </cell>
          <cell r="J34" t="str">
            <v>CARTAGO-CARTAGO-SAN NICOLAS</v>
          </cell>
          <cell r="K34" t="str">
            <v>CARTAGO</v>
          </cell>
          <cell r="L34" t="str">
            <v>CARTAGO</v>
          </cell>
          <cell r="M34" t="str">
            <v>SAN NICOLAS</v>
          </cell>
          <cell r="N34" t="str">
            <v>LA POLVORA</v>
          </cell>
          <cell r="O34" t="str">
            <v>SUBVENCIONADA</v>
          </cell>
          <cell r="P34" t="str">
            <v>25370505</v>
          </cell>
          <cell r="Q34" t="str">
            <v>25372223</v>
          </cell>
          <cell r="R34" t="str">
            <v>JOSE ORTEGA VASQUEZ</v>
          </cell>
          <cell r="S34">
            <v>25370505</v>
          </cell>
          <cell r="T34" t="str">
            <v>ZIANE SOTO UREÑA</v>
          </cell>
          <cell r="U34">
            <v>25371825</v>
          </cell>
        </row>
        <row r="35">
          <cell r="A35" t="str">
            <v>4161</v>
          </cell>
          <cell r="B35" t="str">
            <v>00132</v>
          </cell>
          <cell r="C35" t="str">
            <v>C.T.P. SAN JUAN SUR</v>
          </cell>
          <cell r="D35" t="str">
            <v>DESAMPARADOS</v>
          </cell>
          <cell r="E35" t="str">
            <v>04</v>
          </cell>
          <cell r="F35" t="str">
            <v>3</v>
          </cell>
          <cell r="G35" t="str">
            <v>01</v>
          </cell>
          <cell r="H35" t="str">
            <v>07</v>
          </cell>
          <cell r="I35" t="str">
            <v>3-01-07</v>
          </cell>
          <cell r="J35" t="str">
            <v>CARTAGO-CARTAGO-CORRALILLO</v>
          </cell>
          <cell r="K35" t="str">
            <v>CARTAGO</v>
          </cell>
          <cell r="L35" t="str">
            <v>CARTAGO</v>
          </cell>
          <cell r="M35" t="str">
            <v>CORRALILLO</v>
          </cell>
          <cell r="N35" t="str">
            <v>SAN JUAN SUR</v>
          </cell>
          <cell r="O35" t="str">
            <v>PUBLICA</v>
          </cell>
          <cell r="P35" t="str">
            <v>25480733</v>
          </cell>
          <cell r="Q35" t="str">
            <v>25489813</v>
          </cell>
          <cell r="R35" t="str">
            <v>ELIZABETH LOPEZ HIDALGO</v>
          </cell>
          <cell r="S35" t="str">
            <v>88316313</v>
          </cell>
          <cell r="T35" t="str">
            <v>ANIBELSY ANTONIO GRANADOS MONGE</v>
          </cell>
          <cell r="U35">
            <v>25480522</v>
          </cell>
        </row>
        <row r="36">
          <cell r="A36" t="str">
            <v>5082</v>
          </cell>
          <cell r="B36" t="str">
            <v>00134</v>
          </cell>
          <cell r="C36" t="str">
            <v>C.T.P. MARIO QUIROS SASSO</v>
          </cell>
          <cell r="D36" t="str">
            <v>CARTAGO</v>
          </cell>
          <cell r="E36" t="str">
            <v>06</v>
          </cell>
          <cell r="F36" t="str">
            <v>3</v>
          </cell>
          <cell r="G36" t="str">
            <v>03</v>
          </cell>
          <cell r="H36" t="str">
            <v>01</v>
          </cell>
          <cell r="I36" t="str">
            <v>3-03-01</v>
          </cell>
          <cell r="J36" t="str">
            <v>CARTAGO-LA UNION-TRES RIOS</v>
          </cell>
          <cell r="K36" t="str">
            <v>CARTAGO</v>
          </cell>
          <cell r="L36" t="str">
            <v>LA UNION</v>
          </cell>
          <cell r="M36" t="str">
            <v>TRES RIOS</v>
          </cell>
          <cell r="N36" t="str">
            <v>TRES RIOS</v>
          </cell>
          <cell r="O36" t="str">
            <v>PUBLICA</v>
          </cell>
          <cell r="P36" t="str">
            <v>22795239</v>
          </cell>
          <cell r="Q36" t="str">
            <v>22795206</v>
          </cell>
          <cell r="R36" t="str">
            <v>FERNANDO TORRES QUIROS</v>
          </cell>
          <cell r="S36">
            <v>22795206</v>
          </cell>
          <cell r="T36" t="str">
            <v>JUAN MARTIN ROJAS GOMEZ</v>
          </cell>
          <cell r="U36">
            <v>22792767</v>
          </cell>
        </row>
        <row r="37">
          <cell r="A37" t="str">
            <v>4189</v>
          </cell>
          <cell r="B37" t="str">
            <v>00137</v>
          </cell>
          <cell r="C37" t="str">
            <v>C.T.P. LA SUIZA</v>
          </cell>
          <cell r="D37" t="str">
            <v>TURRIALBA</v>
          </cell>
          <cell r="E37" t="str">
            <v>03</v>
          </cell>
          <cell r="F37" t="str">
            <v>3</v>
          </cell>
          <cell r="G37" t="str">
            <v>05</v>
          </cell>
          <cell r="H37" t="str">
            <v>02</v>
          </cell>
          <cell r="I37" t="str">
            <v>3-05-02</v>
          </cell>
          <cell r="J37" t="str">
            <v>CARTAGO-TURRIALBA-LA SUIZA</v>
          </cell>
          <cell r="K37" t="str">
            <v>CARTAGO</v>
          </cell>
          <cell r="L37" t="str">
            <v>TURRIALBA</v>
          </cell>
          <cell r="M37" t="str">
            <v>LA SUIZA</v>
          </cell>
          <cell r="N37" t="str">
            <v>LA SUIZA</v>
          </cell>
          <cell r="O37" t="str">
            <v>PUBLICA</v>
          </cell>
          <cell r="P37" t="str">
            <v>25311067</v>
          </cell>
          <cell r="Q37">
            <v>89847666</v>
          </cell>
          <cell r="R37" t="str">
            <v>RICHARD ZUÑIGA MESEN</v>
          </cell>
          <cell r="S37">
            <v>25311067</v>
          </cell>
          <cell r="T37" t="str">
            <v>EVELIN QUIROS ARCE</v>
          </cell>
          <cell r="U37">
            <v>25567876</v>
          </cell>
        </row>
        <row r="38">
          <cell r="A38" t="str">
            <v>4185</v>
          </cell>
          <cell r="B38" t="str">
            <v>00138</v>
          </cell>
          <cell r="C38" t="str">
            <v>C.T.P. DE PACAYAS</v>
          </cell>
          <cell r="D38" t="str">
            <v>CARTAGO</v>
          </cell>
          <cell r="E38" t="str">
            <v>04</v>
          </cell>
          <cell r="F38" t="str">
            <v>3</v>
          </cell>
          <cell r="G38" t="str">
            <v>06</v>
          </cell>
          <cell r="H38" t="str">
            <v>01</v>
          </cell>
          <cell r="I38" t="str">
            <v>3-06-01</v>
          </cell>
          <cell r="J38" t="str">
            <v>CARTAGO-ALVARADO-PACAYAS</v>
          </cell>
          <cell r="K38" t="str">
            <v>CARTAGO</v>
          </cell>
          <cell r="L38" t="str">
            <v>ALVARADO</v>
          </cell>
          <cell r="M38" t="str">
            <v>PACAYAS</v>
          </cell>
          <cell r="N38" t="str">
            <v>PACAYAS</v>
          </cell>
          <cell r="O38" t="str">
            <v>PUBLICA</v>
          </cell>
          <cell r="P38" t="str">
            <v>25344027</v>
          </cell>
          <cell r="Q38" t="str">
            <v>-</v>
          </cell>
          <cell r="R38" t="str">
            <v>JORGE MARIO GONZALEZ MATAMOROS</v>
          </cell>
          <cell r="S38" t="str">
            <v>25344127</v>
          </cell>
          <cell r="T38" t="str">
            <v>KATTIA ARAYA ARAYA</v>
          </cell>
          <cell r="U38" t="str">
            <v>25515483</v>
          </cell>
        </row>
        <row r="39">
          <cell r="A39" t="str">
            <v>4191</v>
          </cell>
          <cell r="B39" t="str">
            <v>00144</v>
          </cell>
          <cell r="C39" t="str">
            <v>C.T.P. DE HEREDIA</v>
          </cell>
          <cell r="D39" t="str">
            <v>HEREDIA</v>
          </cell>
          <cell r="E39" t="str">
            <v>01</v>
          </cell>
          <cell r="F39" t="str">
            <v>4</v>
          </cell>
          <cell r="G39" t="str">
            <v>01</v>
          </cell>
          <cell r="H39" t="str">
            <v>01</v>
          </cell>
          <cell r="I39" t="str">
            <v>4-01-01</v>
          </cell>
          <cell r="J39" t="str">
            <v>HEREDIA-HEREDIA-HEREDIA</v>
          </cell>
          <cell r="K39" t="str">
            <v>HEREDIA</v>
          </cell>
          <cell r="L39" t="str">
            <v>HEREDIA</v>
          </cell>
          <cell r="M39" t="str">
            <v>HEREDIA</v>
          </cell>
          <cell r="N39" t="str">
            <v>FATIMA</v>
          </cell>
          <cell r="O39" t="str">
            <v>PUBLICA</v>
          </cell>
          <cell r="P39" t="str">
            <v>22615289</v>
          </cell>
          <cell r="Q39" t="str">
            <v>22615290</v>
          </cell>
          <cell r="R39" t="str">
            <v>GILBERT GONZALEZ GONZALEZ</v>
          </cell>
          <cell r="S39" t="str">
            <v>22615289</v>
          </cell>
          <cell r="T39" t="str">
            <v>WALTER CERDAS MONTANO</v>
          </cell>
          <cell r="U39" t="str">
            <v>22604275</v>
          </cell>
        </row>
        <row r="40">
          <cell r="A40" t="str">
            <v>4192</v>
          </cell>
          <cell r="B40" t="str">
            <v>00148</v>
          </cell>
          <cell r="C40" t="str">
            <v>C.T.P. DE ULLOA</v>
          </cell>
          <cell r="D40" t="str">
            <v>HEREDIA</v>
          </cell>
          <cell r="E40" t="str">
            <v>07</v>
          </cell>
          <cell r="F40" t="str">
            <v>4</v>
          </cell>
          <cell r="G40" t="str">
            <v>01</v>
          </cell>
          <cell r="H40" t="str">
            <v>04</v>
          </cell>
          <cell r="I40" t="str">
            <v>4-01-04</v>
          </cell>
          <cell r="J40" t="str">
            <v>HEREDIA-HEREDIA-ULLOA</v>
          </cell>
          <cell r="K40" t="str">
            <v>HEREDIA</v>
          </cell>
          <cell r="L40" t="str">
            <v>HEREDIA</v>
          </cell>
          <cell r="M40" t="str">
            <v>ULLOA</v>
          </cell>
          <cell r="N40" t="str">
            <v>ULLOA</v>
          </cell>
          <cell r="O40" t="str">
            <v>PUBLICA</v>
          </cell>
          <cell r="P40" t="str">
            <v>22938390</v>
          </cell>
          <cell r="Q40" t="str">
            <v>22938390</v>
          </cell>
          <cell r="R40" t="str">
            <v>MARICELA GONZALEZ ALFARO</v>
          </cell>
          <cell r="S40" t="str">
            <v>22938390</v>
          </cell>
          <cell r="T40" t="str">
            <v>ALEJANDRO ROJAS SABORIO</v>
          </cell>
          <cell r="U40" t="str">
            <v>22654304</v>
          </cell>
        </row>
        <row r="41">
          <cell r="A41" t="str">
            <v>4193</v>
          </cell>
          <cell r="B41" t="str">
            <v>00159</v>
          </cell>
          <cell r="C41" t="str">
            <v>C.T.P. PUERTO VIEJO</v>
          </cell>
          <cell r="D41" t="str">
            <v>SARAPIQUI</v>
          </cell>
          <cell r="E41" t="str">
            <v>03</v>
          </cell>
          <cell r="F41" t="str">
            <v>4</v>
          </cell>
          <cell r="G41" t="str">
            <v>10</v>
          </cell>
          <cell r="H41" t="str">
            <v>01</v>
          </cell>
          <cell r="I41" t="str">
            <v>4-10-01</v>
          </cell>
          <cell r="J41" t="str">
            <v>HEREDIA-SARAPIQUI-PUERTO VIEJO</v>
          </cell>
          <cell r="K41" t="str">
            <v>HEREDIA</v>
          </cell>
          <cell r="L41" t="str">
            <v>SARAPIQUI</v>
          </cell>
          <cell r="M41" t="str">
            <v>PUERTO VIEJO</v>
          </cell>
          <cell r="N41" t="str">
            <v>PUERTO VIEJO</v>
          </cell>
          <cell r="O41" t="str">
            <v>PUBLICA</v>
          </cell>
          <cell r="P41" t="str">
            <v>27667246</v>
          </cell>
          <cell r="Q41" t="str">
            <v>27666172</v>
          </cell>
          <cell r="R41" t="str">
            <v>RAFAEL ANGEL QUIROS SEGURA</v>
          </cell>
          <cell r="S41" t="str">
            <v>27667246</v>
          </cell>
          <cell r="T41" t="str">
            <v>ZAIDA ALFARO ESQUIVEL</v>
          </cell>
          <cell r="U41" t="str">
            <v>27666283</v>
          </cell>
        </row>
        <row r="42">
          <cell r="A42" t="str">
            <v>4194</v>
          </cell>
          <cell r="B42" t="str">
            <v>00162</v>
          </cell>
          <cell r="C42" t="str">
            <v>C.T.P. LIBERIA</v>
          </cell>
          <cell r="D42" t="str">
            <v>LIBERIA</v>
          </cell>
          <cell r="E42" t="str">
            <v>02</v>
          </cell>
          <cell r="F42" t="str">
            <v>5</v>
          </cell>
          <cell r="G42" t="str">
            <v>01</v>
          </cell>
          <cell r="H42" t="str">
            <v>01</v>
          </cell>
          <cell r="I42" t="str">
            <v>5-01-01</v>
          </cell>
          <cell r="J42" t="str">
            <v>GUANACASTE-LIBERIA-LIBERIA</v>
          </cell>
          <cell r="K42" t="str">
            <v>GUANACASTE</v>
          </cell>
          <cell r="L42" t="str">
            <v>LIBERIA</v>
          </cell>
          <cell r="M42" t="str">
            <v>LIBERIA</v>
          </cell>
          <cell r="N42" t="str">
            <v>BARRIO EL CAPULIN</v>
          </cell>
          <cell r="O42" t="str">
            <v>PUBLICA</v>
          </cell>
          <cell r="P42" t="str">
            <v>26660506</v>
          </cell>
          <cell r="Q42" t="str">
            <v>-</v>
          </cell>
          <cell r="R42" t="str">
            <v>HECTOR LUIS BRICEÑO HERNANDEZ</v>
          </cell>
          <cell r="S42" t="str">
            <v>89960197</v>
          </cell>
          <cell r="T42" t="str">
            <v>NIDIAM DEL CARMEN GUTIERREZ FERNANDEZ</v>
          </cell>
          <cell r="U42" t="str">
            <v>26657743</v>
          </cell>
        </row>
        <row r="43">
          <cell r="A43" t="str">
            <v>4198</v>
          </cell>
          <cell r="B43" t="str">
            <v>00165</v>
          </cell>
          <cell r="C43" t="str">
            <v>C.T.P. DE NICOYA</v>
          </cell>
          <cell r="D43" t="str">
            <v>NICOYA</v>
          </cell>
          <cell r="E43" t="str">
            <v>01</v>
          </cell>
          <cell r="F43" t="str">
            <v>5</v>
          </cell>
          <cell r="G43" t="str">
            <v>02</v>
          </cell>
          <cell r="H43" t="str">
            <v>01</v>
          </cell>
          <cell r="I43" t="str">
            <v>5-02-01</v>
          </cell>
          <cell r="J43" t="str">
            <v>GUANACASTE-NICOYA-NICOYA</v>
          </cell>
          <cell r="K43" t="str">
            <v>GUANACASTE</v>
          </cell>
          <cell r="L43" t="str">
            <v>NICOYA</v>
          </cell>
          <cell r="M43" t="str">
            <v>NICOYA</v>
          </cell>
          <cell r="N43" t="str">
            <v>EL INVU</v>
          </cell>
          <cell r="O43" t="str">
            <v>PUBLICA</v>
          </cell>
          <cell r="P43" t="str">
            <v>26855292</v>
          </cell>
          <cell r="Q43" t="str">
            <v>26855292</v>
          </cell>
          <cell r="R43" t="str">
            <v>WILBER UGARTE MEDINA</v>
          </cell>
          <cell r="S43" t="str">
            <v>26855292</v>
          </cell>
          <cell r="T43" t="str">
            <v>HANNIA AVILA QUIROS</v>
          </cell>
          <cell r="U43">
            <v>26867009</v>
          </cell>
        </row>
        <row r="44">
          <cell r="A44" t="str">
            <v>4199</v>
          </cell>
          <cell r="B44" t="str">
            <v>00167</v>
          </cell>
          <cell r="C44" t="str">
            <v>C.T.P. LA MANSION</v>
          </cell>
          <cell r="D44" t="str">
            <v>NICOYA</v>
          </cell>
          <cell r="E44" t="str">
            <v>03</v>
          </cell>
          <cell r="F44" t="str">
            <v>5</v>
          </cell>
          <cell r="G44" t="str">
            <v>02</v>
          </cell>
          <cell r="H44" t="str">
            <v>02</v>
          </cell>
          <cell r="I44" t="str">
            <v>5-02-02</v>
          </cell>
          <cell r="J44" t="str">
            <v>GUANACASTE-NICOYA-MANSION</v>
          </cell>
          <cell r="K44" t="str">
            <v>GUANACASTE</v>
          </cell>
          <cell r="L44" t="str">
            <v>NICOYA</v>
          </cell>
          <cell r="M44" t="str">
            <v>MANSION</v>
          </cell>
          <cell r="N44" t="str">
            <v>LA MANSION</v>
          </cell>
          <cell r="O44" t="str">
            <v>PUBLICA</v>
          </cell>
          <cell r="P44" t="str">
            <v>26591313</v>
          </cell>
          <cell r="Q44" t="str">
            <v>26593333</v>
          </cell>
          <cell r="R44" t="str">
            <v>MANUEL BALTODANO ENRIQUEZ</v>
          </cell>
          <cell r="S44" t="str">
            <v>26591313</v>
          </cell>
          <cell r="T44" t="str">
            <v>SUSAN PATRICIA OBANDO PEREZ</v>
          </cell>
          <cell r="U44" t="str">
            <v>26853425</v>
          </cell>
        </row>
        <row r="45">
          <cell r="A45" t="str">
            <v>4200</v>
          </cell>
          <cell r="B45" t="str">
            <v>00168</v>
          </cell>
          <cell r="C45" t="str">
            <v>C.T.P. DE CORRALILLO</v>
          </cell>
          <cell r="D45" t="str">
            <v>NICOYA</v>
          </cell>
          <cell r="E45" t="str">
            <v>04</v>
          </cell>
          <cell r="F45" t="str">
            <v>5</v>
          </cell>
          <cell r="G45" t="str">
            <v>02</v>
          </cell>
          <cell r="H45" t="str">
            <v>03</v>
          </cell>
          <cell r="I45" t="str">
            <v>5-02-03</v>
          </cell>
          <cell r="J45" t="str">
            <v>GUANACASTE-NICOYA-SAN ANTONIO</v>
          </cell>
          <cell r="K45" t="str">
            <v>GUANACASTE</v>
          </cell>
          <cell r="L45" t="str">
            <v>NICOYA</v>
          </cell>
          <cell r="M45" t="str">
            <v>SAN ANTONIO</v>
          </cell>
          <cell r="N45" t="str">
            <v>CORRALILLO</v>
          </cell>
          <cell r="O45" t="str">
            <v>PUBLICA</v>
          </cell>
          <cell r="P45" t="str">
            <v>45001829</v>
          </cell>
          <cell r="Q45" t="str">
            <v>88945445</v>
          </cell>
          <cell r="R45" t="str">
            <v>MARIA BENITA GOMEZ MORENO</v>
          </cell>
          <cell r="S45">
            <v>88393491</v>
          </cell>
          <cell r="T45" t="str">
            <v>YORLENY PADILLA MATARRITA</v>
          </cell>
          <cell r="U45" t="str">
            <v>26853425</v>
          </cell>
        </row>
        <row r="46">
          <cell r="A46" t="str">
            <v>4203</v>
          </cell>
          <cell r="B46" t="str">
            <v>00170</v>
          </cell>
          <cell r="C46" t="str">
            <v>C.T.P. DE SANTA CRUZ</v>
          </cell>
          <cell r="D46" t="str">
            <v>SANTA CRUZ</v>
          </cell>
          <cell r="E46" t="str">
            <v>07</v>
          </cell>
          <cell r="F46" t="str">
            <v>5</v>
          </cell>
          <cell r="G46" t="str">
            <v>03</v>
          </cell>
          <cell r="H46" t="str">
            <v>01</v>
          </cell>
          <cell r="I46" t="str">
            <v>5-03-01</v>
          </cell>
          <cell r="J46" t="str">
            <v>GUANACASTE-SANTA CRUZ-SANTA CRUZ</v>
          </cell>
          <cell r="K46" t="str">
            <v>GUANACASTE</v>
          </cell>
          <cell r="L46" t="str">
            <v>SANTA CRUZ</v>
          </cell>
          <cell r="M46" t="str">
            <v>SANTA CRUZ</v>
          </cell>
          <cell r="N46" t="str">
            <v>BARRIO EL GUAYABAL</v>
          </cell>
          <cell r="O46" t="str">
            <v>PUBLICA</v>
          </cell>
          <cell r="P46" t="str">
            <v>26800315</v>
          </cell>
          <cell r="Q46" t="str">
            <v>26800315</v>
          </cell>
          <cell r="R46" t="str">
            <v>DIDIER BRICEÑO GOMEZ</v>
          </cell>
          <cell r="S46" t="str">
            <v>26800315</v>
          </cell>
          <cell r="T46" t="str">
            <v>LUZ MARY MARIN BRICEÑO</v>
          </cell>
          <cell r="U46">
            <v>85975452</v>
          </cell>
        </row>
        <row r="47">
          <cell r="A47" t="str">
            <v>4202</v>
          </cell>
          <cell r="B47" t="str">
            <v>00171</v>
          </cell>
          <cell r="C47" t="str">
            <v>C.T.P. 27 DE ABRIL</v>
          </cell>
          <cell r="D47" t="str">
            <v>SANTA CRUZ</v>
          </cell>
          <cell r="E47" t="str">
            <v>02</v>
          </cell>
          <cell r="F47" t="str">
            <v>5</v>
          </cell>
          <cell r="G47" t="str">
            <v>03</v>
          </cell>
          <cell r="H47" t="str">
            <v>03</v>
          </cell>
          <cell r="I47" t="str">
            <v>5-03-03</v>
          </cell>
          <cell r="J47" t="str">
            <v>GUANACASTE-SANTA CRUZ-VEINTISIETE DE ABRIL</v>
          </cell>
          <cell r="K47" t="str">
            <v>GUANACASTE</v>
          </cell>
          <cell r="L47" t="str">
            <v>SANTA CRUZ</v>
          </cell>
          <cell r="M47" t="str">
            <v>VEINTISIETE DE ABRIL</v>
          </cell>
          <cell r="N47" t="str">
            <v>LOS JOBOS</v>
          </cell>
          <cell r="O47" t="str">
            <v>PUBLICA</v>
          </cell>
          <cell r="P47" t="str">
            <v>26580054</v>
          </cell>
          <cell r="Q47" t="str">
            <v>26580054</v>
          </cell>
          <cell r="R47" t="str">
            <v>XIOMARA ROJAS RUIZ</v>
          </cell>
          <cell r="S47">
            <v>26580054</v>
          </cell>
          <cell r="T47" t="str">
            <v>ADRIANA MATARRITA ROSALES</v>
          </cell>
          <cell r="U47" t="str">
            <v>83909628</v>
          </cell>
        </row>
        <row r="48">
          <cell r="A48" t="str">
            <v>4205</v>
          </cell>
          <cell r="B48" t="str">
            <v>00172</v>
          </cell>
          <cell r="C48" t="str">
            <v>C.T.P. DE CARTAGENA</v>
          </cell>
          <cell r="D48" t="str">
            <v>SANTA CRUZ</v>
          </cell>
          <cell r="E48" t="str">
            <v>03</v>
          </cell>
          <cell r="F48" t="str">
            <v>5</v>
          </cell>
          <cell r="G48" t="str">
            <v>03</v>
          </cell>
          <cell r="H48" t="str">
            <v>05</v>
          </cell>
          <cell r="I48" t="str">
            <v>5-03-05</v>
          </cell>
          <cell r="J48" t="str">
            <v>GUANACASTE-SANTA CRUZ-CARTAGENA</v>
          </cell>
          <cell r="K48" t="str">
            <v>GUANACASTE</v>
          </cell>
          <cell r="L48" t="str">
            <v>SANTA CRUZ</v>
          </cell>
          <cell r="M48" t="str">
            <v>CARTAGENA</v>
          </cell>
          <cell r="N48" t="str">
            <v>CARTAGENA</v>
          </cell>
          <cell r="O48" t="str">
            <v>PUBLICA</v>
          </cell>
          <cell r="P48" t="str">
            <v>26750194</v>
          </cell>
          <cell r="Q48" t="str">
            <v>26750194</v>
          </cell>
          <cell r="R48" t="str">
            <v>ILSE VERONICA GUTIERREZ ATENCIO</v>
          </cell>
          <cell r="S48" t="str">
            <v>26750193</v>
          </cell>
          <cell r="T48" t="str">
            <v>DEYLIN ORTEGA GOMEZ</v>
          </cell>
          <cell r="U48" t="str">
            <v>26750475</v>
          </cell>
        </row>
        <row r="49">
          <cell r="A49" t="str">
            <v>4204</v>
          </cell>
          <cell r="B49" t="str">
            <v>00173</v>
          </cell>
          <cell r="C49" t="str">
            <v>C.T.P. SANTA BARBARA</v>
          </cell>
          <cell r="D49" t="str">
            <v>SANTA CRUZ</v>
          </cell>
          <cell r="E49" t="str">
            <v>07</v>
          </cell>
          <cell r="F49" t="str">
            <v>5</v>
          </cell>
          <cell r="G49" t="str">
            <v>03</v>
          </cell>
          <cell r="H49" t="str">
            <v>07</v>
          </cell>
          <cell r="I49" t="str">
            <v>5-03-07</v>
          </cell>
          <cell r="J49" t="str">
            <v>GUANACASTE-SANTA CRUZ-DIRIA</v>
          </cell>
          <cell r="K49" t="str">
            <v>GUANACASTE</v>
          </cell>
          <cell r="L49" t="str">
            <v>SANTA CRUZ</v>
          </cell>
          <cell r="M49" t="str">
            <v>DIRIA</v>
          </cell>
          <cell r="N49" t="str">
            <v>SANTA BARBARA</v>
          </cell>
          <cell r="O49" t="str">
            <v>PUBLICA</v>
          </cell>
          <cell r="P49" t="str">
            <v>26811882</v>
          </cell>
          <cell r="Q49" t="str">
            <v>-</v>
          </cell>
          <cell r="R49" t="str">
            <v>OLGER CASCANTE ACEVEDO</v>
          </cell>
          <cell r="S49" t="str">
            <v>26811882</v>
          </cell>
          <cell r="T49" t="str">
            <v>LUZ MARY MARIN BRICEÑO</v>
          </cell>
          <cell r="U49">
            <v>85975452</v>
          </cell>
        </row>
        <row r="50">
          <cell r="A50" t="str">
            <v>4195</v>
          </cell>
          <cell r="B50" t="str">
            <v>00175</v>
          </cell>
          <cell r="C50" t="str">
            <v>C.T.P. FORTUNA DE BAGACES</v>
          </cell>
          <cell r="D50" t="str">
            <v>LIBERIA</v>
          </cell>
          <cell r="E50" t="str">
            <v>03</v>
          </cell>
          <cell r="F50" t="str">
            <v>5</v>
          </cell>
          <cell r="G50" t="str">
            <v>04</v>
          </cell>
          <cell r="H50" t="str">
            <v>02</v>
          </cell>
          <cell r="I50" t="str">
            <v>5-04-02</v>
          </cell>
          <cell r="J50" t="str">
            <v>GUANACASTE-BAGACES-FORTUNA</v>
          </cell>
          <cell r="K50" t="str">
            <v>GUANACASTE</v>
          </cell>
          <cell r="L50" t="str">
            <v>BAGACES</v>
          </cell>
          <cell r="M50" t="str">
            <v>FORTUNA</v>
          </cell>
          <cell r="N50" t="str">
            <v>FORTUNA</v>
          </cell>
          <cell r="O50" t="str">
            <v>PUBLICA</v>
          </cell>
          <cell r="P50" t="str">
            <v>26730527</v>
          </cell>
          <cell r="Q50" t="str">
            <v>26730027</v>
          </cell>
          <cell r="R50" t="str">
            <v>GUILBERT ESPINOZA RAMIREZ</v>
          </cell>
          <cell r="S50" t="str">
            <v>89810905</v>
          </cell>
          <cell r="T50" t="str">
            <v>OSCAR LUIS VILLALOBOS VARGAS</v>
          </cell>
          <cell r="U50" t="str">
            <v>26711140</v>
          </cell>
        </row>
        <row r="51">
          <cell r="A51" t="str">
            <v>4201</v>
          </cell>
          <cell r="B51" t="str">
            <v>00176</v>
          </cell>
          <cell r="C51" t="str">
            <v>C.T.P. CARRILLO</v>
          </cell>
          <cell r="D51" t="str">
            <v>SANTA CRUZ</v>
          </cell>
          <cell r="E51" t="str">
            <v>05</v>
          </cell>
          <cell r="F51" t="str">
            <v>5</v>
          </cell>
          <cell r="G51" t="str">
            <v>05</v>
          </cell>
          <cell r="H51" t="str">
            <v>01</v>
          </cell>
          <cell r="I51" t="str">
            <v>5-05-01</v>
          </cell>
          <cell r="J51" t="str">
            <v>GUANACASTE-CARRILLO-FILADELFIA</v>
          </cell>
          <cell r="K51" t="str">
            <v>GUANACASTE</v>
          </cell>
          <cell r="L51" t="str">
            <v>CARRILLO</v>
          </cell>
          <cell r="M51" t="str">
            <v>FILADELFIA</v>
          </cell>
          <cell r="N51" t="str">
            <v>LOS JOCOTES</v>
          </cell>
          <cell r="O51" t="str">
            <v>PUBLICA</v>
          </cell>
          <cell r="P51" t="str">
            <v>26886103</v>
          </cell>
          <cell r="Q51" t="str">
            <v>26886103</v>
          </cell>
          <cell r="R51" t="str">
            <v>REBECA ARNESTO TOLEDO</v>
          </cell>
          <cell r="S51" t="str">
            <v>26887460</v>
          </cell>
          <cell r="T51" t="str">
            <v>ALBA ROSA SOTO CERDAS</v>
          </cell>
          <cell r="U51" t="str">
            <v>26886206</v>
          </cell>
        </row>
        <row r="52">
          <cell r="A52" t="str">
            <v>4206</v>
          </cell>
          <cell r="B52" t="str">
            <v>00177</v>
          </cell>
          <cell r="C52" t="str">
            <v>C.T.P. SARDINAL</v>
          </cell>
          <cell r="D52" t="str">
            <v>SANTA CRUZ</v>
          </cell>
          <cell r="E52" t="str">
            <v>06</v>
          </cell>
          <cell r="F52" t="str">
            <v>5</v>
          </cell>
          <cell r="G52" t="str">
            <v>05</v>
          </cell>
          <cell r="H52" t="str">
            <v>03</v>
          </cell>
          <cell r="I52" t="str">
            <v>5-05-03</v>
          </cell>
          <cell r="J52" t="str">
            <v>GUANACASTE-CARRILLO-SARDINAL</v>
          </cell>
          <cell r="K52" t="str">
            <v>GUANACASTE</v>
          </cell>
          <cell r="L52" t="str">
            <v>CARRILLO</v>
          </cell>
          <cell r="M52" t="str">
            <v>SARDINAL</v>
          </cell>
          <cell r="N52" t="str">
            <v>SARDINAL</v>
          </cell>
          <cell r="O52" t="str">
            <v>PUBLICA</v>
          </cell>
          <cell r="P52" t="str">
            <v>26974095</v>
          </cell>
          <cell r="Q52" t="str">
            <v>26974094</v>
          </cell>
          <cell r="R52" t="str">
            <v>PAOLA RAMIREZ BRICEÑO</v>
          </cell>
          <cell r="S52" t="str">
            <v>88359553</v>
          </cell>
          <cell r="T52" t="str">
            <v>GUSTAVO CHAVARRIA SERRANO</v>
          </cell>
          <cell r="U52" t="str">
            <v>83909628</v>
          </cell>
        </row>
        <row r="53">
          <cell r="A53" t="str">
            <v>4196</v>
          </cell>
          <cell r="B53" t="str">
            <v>00181</v>
          </cell>
          <cell r="C53" t="str">
            <v>C.T.P. NANDAYURE</v>
          </cell>
          <cell r="D53" t="str">
            <v>NICOYA</v>
          </cell>
          <cell r="E53" t="str">
            <v>07</v>
          </cell>
          <cell r="F53" t="str">
            <v>5</v>
          </cell>
          <cell r="G53" t="str">
            <v>09</v>
          </cell>
          <cell r="H53" t="str">
            <v>01</v>
          </cell>
          <cell r="I53" t="str">
            <v>5-09-01</v>
          </cell>
          <cell r="J53" t="str">
            <v>GUANACASTE-NANDAYURE-CARMONA</v>
          </cell>
          <cell r="K53" t="str">
            <v>GUANACASTE</v>
          </cell>
          <cell r="L53" t="str">
            <v>NANDAYURE</v>
          </cell>
          <cell r="M53" t="str">
            <v>CARMONA</v>
          </cell>
          <cell r="N53" t="str">
            <v>CARMONA</v>
          </cell>
          <cell r="O53" t="str">
            <v>PUBLICA</v>
          </cell>
          <cell r="P53" t="str">
            <v>26577010</v>
          </cell>
          <cell r="Q53" t="str">
            <v>26577364</v>
          </cell>
          <cell r="R53" t="str">
            <v>JAVIER FRANCISCO JUAREZ ZUNIGA</v>
          </cell>
          <cell r="S53" t="str">
            <v>88745417</v>
          </cell>
          <cell r="T53" t="str">
            <v>GLORIANA ARNAEZ CARRILLO</v>
          </cell>
          <cell r="U53" t="str">
            <v>88495890</v>
          </cell>
        </row>
        <row r="54">
          <cell r="A54" t="str">
            <v>4197</v>
          </cell>
          <cell r="B54" t="str">
            <v>00183</v>
          </cell>
          <cell r="C54" t="str">
            <v>C.T.P. HOJANCHA</v>
          </cell>
          <cell r="D54" t="str">
            <v>NICOYA</v>
          </cell>
          <cell r="E54" t="str">
            <v>05</v>
          </cell>
          <cell r="F54" t="str">
            <v>5</v>
          </cell>
          <cell r="G54" t="str">
            <v>11</v>
          </cell>
          <cell r="H54" t="str">
            <v>01</v>
          </cell>
          <cell r="I54" t="str">
            <v>5-11-01</v>
          </cell>
          <cell r="J54" t="str">
            <v>GUANACASTE-HOJANCHA-HOJANCHA</v>
          </cell>
          <cell r="K54" t="str">
            <v>GUANACASTE</v>
          </cell>
          <cell r="L54" t="str">
            <v>HOJANCHA</v>
          </cell>
          <cell r="M54" t="str">
            <v>HOJANCHA</v>
          </cell>
          <cell r="N54" t="str">
            <v>LA LIBERTAD</v>
          </cell>
          <cell r="O54" t="str">
            <v>PUBLICA</v>
          </cell>
          <cell r="P54" t="str">
            <v>26599045</v>
          </cell>
          <cell r="Q54" t="str">
            <v>26599045</v>
          </cell>
          <cell r="R54" t="str">
            <v>BRAULIO MIRANDA MENDEZ</v>
          </cell>
          <cell r="S54" t="str">
            <v>26599045</v>
          </cell>
          <cell r="T54" t="str">
            <v>LUIS ORLANDO ROJAS MESEN</v>
          </cell>
          <cell r="U54" t="str">
            <v>63790353</v>
          </cell>
        </row>
        <row r="55">
          <cell r="A55" t="str">
            <v>4209</v>
          </cell>
          <cell r="B55" t="str">
            <v>00187</v>
          </cell>
          <cell r="C55" t="str">
            <v>C.T.P. DE PUNTARENAS</v>
          </cell>
          <cell r="D55" t="str">
            <v>PUNTARENAS</v>
          </cell>
          <cell r="E55" t="str">
            <v>01</v>
          </cell>
          <cell r="F55" t="str">
            <v>6</v>
          </cell>
          <cell r="G55" t="str">
            <v>01</v>
          </cell>
          <cell r="H55" t="str">
            <v>08</v>
          </cell>
          <cell r="I55" t="str">
            <v>6-01-08</v>
          </cell>
          <cell r="J55" t="str">
            <v>PUNTARENAS-PUNTARENAS-BARRANCA</v>
          </cell>
          <cell r="K55" t="str">
            <v>PUNTARENAS</v>
          </cell>
          <cell r="L55" t="str">
            <v>PUNTARENAS</v>
          </cell>
          <cell r="M55" t="str">
            <v>BARRANCA</v>
          </cell>
          <cell r="N55" t="str">
            <v>BARRANCA PROGRESO</v>
          </cell>
          <cell r="O55" t="str">
            <v>PUBLICA</v>
          </cell>
          <cell r="P55" t="str">
            <v>26630274</v>
          </cell>
          <cell r="Q55" t="str">
            <v>26630274</v>
          </cell>
          <cell r="R55" t="str">
            <v>MARIA MARGARITA ORTEGA GARCIA</v>
          </cell>
          <cell r="S55">
            <v>26630274</v>
          </cell>
          <cell r="T55" t="str">
            <v>RODJAN MIGUEL CARRILLO FONSECA.</v>
          </cell>
          <cell r="U55">
            <v>26639730</v>
          </cell>
        </row>
        <row r="56">
          <cell r="A56" t="str">
            <v>4208</v>
          </cell>
          <cell r="B56" t="str">
            <v>00188</v>
          </cell>
          <cell r="C56" t="str">
            <v>C.T.P. DE JICARAL</v>
          </cell>
          <cell r="D56" t="str">
            <v>PENINSULAR</v>
          </cell>
          <cell r="E56" t="str">
            <v>04</v>
          </cell>
          <cell r="F56" t="str">
            <v>6</v>
          </cell>
          <cell r="G56" t="str">
            <v>01</v>
          </cell>
          <cell r="H56" t="str">
            <v>04</v>
          </cell>
          <cell r="I56" t="str">
            <v>6-01-04</v>
          </cell>
          <cell r="J56" t="str">
            <v>PUNTARENAS-PUNTARENAS-LEPANTO</v>
          </cell>
          <cell r="K56" t="str">
            <v>PUNTARENAS</v>
          </cell>
          <cell r="L56" t="str">
            <v>PUNTARENAS</v>
          </cell>
          <cell r="M56" t="str">
            <v>LEPANTO</v>
          </cell>
          <cell r="N56" t="str">
            <v>JICARAL</v>
          </cell>
          <cell r="O56" t="str">
            <v>PUBLICA</v>
          </cell>
          <cell r="P56" t="str">
            <v>26500140</v>
          </cell>
          <cell r="Q56" t="str">
            <v>26500140</v>
          </cell>
          <cell r="R56" t="str">
            <v>MIGUEL CHAVARRIA RODRIGUEZ</v>
          </cell>
          <cell r="S56">
            <v>83767115</v>
          </cell>
          <cell r="T56" t="str">
            <v>JUAN ANTONIO QUIROS CAMPOS</v>
          </cell>
          <cell r="U56" t="str">
            <v>86505339</v>
          </cell>
        </row>
        <row r="57">
          <cell r="A57" t="str">
            <v>4210</v>
          </cell>
          <cell r="B57" t="str">
            <v>00189</v>
          </cell>
          <cell r="C57" t="str">
            <v>C.T.P. DE PAQUERA</v>
          </cell>
          <cell r="D57" t="str">
            <v>PENINSULAR</v>
          </cell>
          <cell r="E57" t="str">
            <v>01</v>
          </cell>
          <cell r="F57" t="str">
            <v>6</v>
          </cell>
          <cell r="G57" t="str">
            <v>01</v>
          </cell>
          <cell r="H57" t="str">
            <v>05</v>
          </cell>
          <cell r="I57" t="str">
            <v>6-01-05</v>
          </cell>
          <cell r="J57" t="str">
            <v>PUNTARENAS-PUNTARENAS-PAQUERA</v>
          </cell>
          <cell r="K57" t="str">
            <v>PUNTARENAS</v>
          </cell>
          <cell r="L57" t="str">
            <v>PUNTARENAS</v>
          </cell>
          <cell r="M57" t="str">
            <v>PAQUERA</v>
          </cell>
          <cell r="N57" t="str">
            <v>PAQUERA</v>
          </cell>
          <cell r="O57" t="str">
            <v>PUBLICA</v>
          </cell>
          <cell r="P57" t="str">
            <v>26411446</v>
          </cell>
          <cell r="Q57" t="str">
            <v>24410125</v>
          </cell>
          <cell r="R57" t="str">
            <v>GISELLE AMADOR CASANOVA</v>
          </cell>
          <cell r="S57" t="str">
            <v>26410125</v>
          </cell>
          <cell r="T57" t="str">
            <v>YOBNAN GAMBOA ZUÑIGA</v>
          </cell>
          <cell r="U57" t="str">
            <v>21007583</v>
          </cell>
        </row>
        <row r="58">
          <cell r="A58" t="str">
            <v>4212</v>
          </cell>
          <cell r="B58" t="str">
            <v>00190</v>
          </cell>
          <cell r="C58" t="str">
            <v>C.T.P. DE SANTA ELENA</v>
          </cell>
          <cell r="D58" t="str">
            <v>PUNTARENAS</v>
          </cell>
          <cell r="E58" t="str">
            <v>06</v>
          </cell>
          <cell r="F58" t="str">
            <v>6</v>
          </cell>
          <cell r="G58" t="str">
            <v>12</v>
          </cell>
          <cell r="H58" t="str">
            <v>01</v>
          </cell>
          <cell r="I58" t="str">
            <v>6-12-01</v>
          </cell>
          <cell r="J58" t="str">
            <v>PUNTARENAS-MONTEVERDE-MONTEVERDE</v>
          </cell>
          <cell r="K58" t="str">
            <v>PUNTARENAS</v>
          </cell>
          <cell r="L58" t="str">
            <v>MONTEVERDE</v>
          </cell>
          <cell r="M58" t="str">
            <v>MONTEVERDE</v>
          </cell>
          <cell r="N58" t="str">
            <v>SANTA ELENA</v>
          </cell>
          <cell r="O58" t="str">
            <v>PUBLICA</v>
          </cell>
          <cell r="P58" t="str">
            <v>26455014</v>
          </cell>
          <cell r="Q58" t="str">
            <v>26455804</v>
          </cell>
          <cell r="R58" t="str">
            <v>JEANNETH PALACIOS REYES</v>
          </cell>
          <cell r="S58">
            <v>26455804</v>
          </cell>
          <cell r="T58" t="str">
            <v>RITA UGALDE RIVERA</v>
          </cell>
          <cell r="U58">
            <v>26455244</v>
          </cell>
        </row>
        <row r="59">
          <cell r="A59" t="str">
            <v>4211</v>
          </cell>
          <cell r="B59" t="str">
            <v>00191</v>
          </cell>
          <cell r="C59" t="str">
            <v>C.T.P. DE COBANO</v>
          </cell>
          <cell r="D59" t="str">
            <v>PENINSULAR</v>
          </cell>
          <cell r="E59" t="str">
            <v>02</v>
          </cell>
          <cell r="F59" t="str">
            <v>6</v>
          </cell>
          <cell r="G59" t="str">
            <v>01</v>
          </cell>
          <cell r="H59" t="str">
            <v>11</v>
          </cell>
          <cell r="I59" t="str">
            <v>6-01-11</v>
          </cell>
          <cell r="J59" t="str">
            <v>PUNTARENAS-PUNTARENAS-COBANO</v>
          </cell>
          <cell r="K59" t="str">
            <v>PUNTARENAS</v>
          </cell>
          <cell r="L59" t="str">
            <v>PUNTARENAS</v>
          </cell>
          <cell r="M59" t="str">
            <v>COBANO</v>
          </cell>
          <cell r="N59" t="str">
            <v>COBANO</v>
          </cell>
          <cell r="O59" t="str">
            <v>PUBLICA</v>
          </cell>
          <cell r="P59" t="str">
            <v>26420280</v>
          </cell>
          <cell r="Q59" t="str">
            <v>26420179</v>
          </cell>
          <cell r="R59" t="str">
            <v>JACQUELINE AVILA ROJAS</v>
          </cell>
          <cell r="S59" t="str">
            <v>26420280</v>
          </cell>
          <cell r="T59" t="str">
            <v>WILLY FERNANDEZ ELIZONDO</v>
          </cell>
          <cell r="U59" t="str">
            <v>26420211</v>
          </cell>
        </row>
        <row r="60">
          <cell r="A60" t="str">
            <v>4170</v>
          </cell>
          <cell r="B60" t="str">
            <v>00193</v>
          </cell>
          <cell r="C60" t="str">
            <v>C.T.P. BUENOS AIRES</v>
          </cell>
          <cell r="D60" t="str">
            <v>GRANDE DE TERRABA</v>
          </cell>
          <cell r="E60" t="str">
            <v>01</v>
          </cell>
          <cell r="F60" t="str">
            <v>6</v>
          </cell>
          <cell r="G60" t="str">
            <v>03</v>
          </cell>
          <cell r="H60" t="str">
            <v>01</v>
          </cell>
          <cell r="I60" t="str">
            <v>6-03-01</v>
          </cell>
          <cell r="J60" t="str">
            <v>PUNTARENAS-BUENOS AIRES-BUENOS AIRES</v>
          </cell>
          <cell r="K60" t="str">
            <v>PUNTARENAS</v>
          </cell>
          <cell r="L60" t="str">
            <v>BUENOS AIRES</v>
          </cell>
          <cell r="M60" t="str">
            <v>BUENOS AIRES</v>
          </cell>
          <cell r="N60" t="str">
            <v>LAS LOMAS</v>
          </cell>
          <cell r="O60" t="str">
            <v>PUBLICA</v>
          </cell>
          <cell r="P60" t="str">
            <v>27300045</v>
          </cell>
          <cell r="Q60" t="str">
            <v>-</v>
          </cell>
          <cell r="R60" t="str">
            <v>MARVIN GOMEZ GOMEZ</v>
          </cell>
          <cell r="S60" t="str">
            <v>27300045</v>
          </cell>
          <cell r="T60" t="str">
            <v>ROBERTO MUÑOZ BEITA</v>
          </cell>
          <cell r="U60" t="str">
            <v>27300722</v>
          </cell>
        </row>
        <row r="61">
          <cell r="A61" t="str">
            <v>4213</v>
          </cell>
          <cell r="B61" t="str">
            <v>00196</v>
          </cell>
          <cell r="C61" t="str">
            <v>C.T.P. DE OSA</v>
          </cell>
          <cell r="D61" t="str">
            <v>GRANDE DE TERRABA</v>
          </cell>
          <cell r="E61" t="str">
            <v>07</v>
          </cell>
          <cell r="F61" t="str">
            <v>6</v>
          </cell>
          <cell r="G61" t="str">
            <v>05</v>
          </cell>
          <cell r="H61" t="str">
            <v>02</v>
          </cell>
          <cell r="I61" t="str">
            <v>6-05-02</v>
          </cell>
          <cell r="J61" t="str">
            <v>PUNTARENAS-OSA-PALMAR</v>
          </cell>
          <cell r="K61" t="str">
            <v>PUNTARENAS</v>
          </cell>
          <cell r="L61" t="str">
            <v>OSA</v>
          </cell>
          <cell r="M61" t="str">
            <v>PALMAR</v>
          </cell>
          <cell r="N61" t="str">
            <v>PALMAR NORTE</v>
          </cell>
          <cell r="O61" t="str">
            <v>PUBLICA</v>
          </cell>
          <cell r="P61" t="str">
            <v>27866156</v>
          </cell>
          <cell r="Q61" t="str">
            <v>88812945</v>
          </cell>
          <cell r="R61" t="str">
            <v>HENRY RODRIGUEZ MOJICA</v>
          </cell>
          <cell r="S61" t="str">
            <v>27866156</v>
          </cell>
          <cell r="T61" t="str">
            <v>OLMAN ALBAN SALAZAR UREÑA</v>
          </cell>
          <cell r="U61" t="str">
            <v>27866209</v>
          </cell>
        </row>
        <row r="62">
          <cell r="A62" t="str">
            <v>5748</v>
          </cell>
          <cell r="B62" t="str">
            <v>00197</v>
          </cell>
          <cell r="C62" t="str">
            <v>C.T.P. DE QUEPOS</v>
          </cell>
          <cell r="D62" t="str">
            <v>AGUIRRE</v>
          </cell>
          <cell r="E62" t="str">
            <v>01</v>
          </cell>
          <cell r="F62" t="str">
            <v>6</v>
          </cell>
          <cell r="G62" t="str">
            <v>06</v>
          </cell>
          <cell r="H62" t="str">
            <v>01</v>
          </cell>
          <cell r="I62" t="str">
            <v>6-06-01</v>
          </cell>
          <cell r="J62" t="str">
            <v>PUNTARENAS-QUEPOS-QUEPOS</v>
          </cell>
          <cell r="K62" t="str">
            <v>PUNTARENAS</v>
          </cell>
          <cell r="L62" t="str">
            <v>QUEPOS</v>
          </cell>
          <cell r="M62" t="str">
            <v>QUEPOS</v>
          </cell>
          <cell r="N62" t="str">
            <v>JUNTA NARANJO</v>
          </cell>
          <cell r="O62" t="str">
            <v>PUBLICA</v>
          </cell>
          <cell r="P62" t="str">
            <v>27771569</v>
          </cell>
          <cell r="Q62" t="str">
            <v>27770322</v>
          </cell>
          <cell r="R62" t="str">
            <v>JHOVANNY LOAIZA PORRAS</v>
          </cell>
          <cell r="S62" t="str">
            <v>27770322</v>
          </cell>
          <cell r="T62" t="str">
            <v>ROSEMARY SALAZAR MURILLO</v>
          </cell>
          <cell r="U62" t="str">
            <v>27740318</v>
          </cell>
        </row>
        <row r="63">
          <cell r="A63" t="str">
            <v>4231</v>
          </cell>
          <cell r="B63" t="str">
            <v>00198</v>
          </cell>
          <cell r="C63" t="str">
            <v>C.T.P. DE MATAPALO</v>
          </cell>
          <cell r="D63" t="str">
            <v>AGUIRRE</v>
          </cell>
          <cell r="E63" t="str">
            <v>02</v>
          </cell>
          <cell r="F63" t="str">
            <v>6</v>
          </cell>
          <cell r="G63" t="str">
            <v>06</v>
          </cell>
          <cell r="H63" t="str">
            <v>02</v>
          </cell>
          <cell r="I63" t="str">
            <v>6-06-02</v>
          </cell>
          <cell r="J63" t="str">
            <v>PUNTARENAS-QUEPOS-SAVEGRE</v>
          </cell>
          <cell r="K63" t="str">
            <v>PUNTARENAS</v>
          </cell>
          <cell r="L63" t="str">
            <v>QUEPOS</v>
          </cell>
          <cell r="M63" t="str">
            <v>SAVEGRE</v>
          </cell>
          <cell r="N63" t="str">
            <v>MATAPALO</v>
          </cell>
          <cell r="O63" t="str">
            <v>PUBLICA</v>
          </cell>
          <cell r="P63" t="str">
            <v>27875297</v>
          </cell>
          <cell r="Q63" t="str">
            <v>-</v>
          </cell>
          <cell r="R63" t="str">
            <v>FERNANDO ENRIQUEZ ESPINOZA</v>
          </cell>
          <cell r="S63" t="str">
            <v>83059996</v>
          </cell>
          <cell r="T63" t="str">
            <v>CESAR PIMENTEL BATISTA</v>
          </cell>
          <cell r="U63">
            <v>87903430</v>
          </cell>
        </row>
        <row r="64">
          <cell r="A64" t="str">
            <v>4214</v>
          </cell>
          <cell r="B64" t="str">
            <v>00199</v>
          </cell>
          <cell r="C64" t="str">
            <v>C.T.P. CARLOS MANUEL VICENTE CASTRO</v>
          </cell>
          <cell r="D64" t="str">
            <v>COTO</v>
          </cell>
          <cell r="E64" t="str">
            <v>01</v>
          </cell>
          <cell r="F64" t="str">
            <v>6</v>
          </cell>
          <cell r="G64" t="str">
            <v>07</v>
          </cell>
          <cell r="H64" t="str">
            <v>01</v>
          </cell>
          <cell r="I64" t="str">
            <v>6-07-01</v>
          </cell>
          <cell r="J64" t="str">
            <v>PUNTARENAS-GOLFITO-GOLFITO</v>
          </cell>
          <cell r="K64" t="str">
            <v>PUNTARENAS</v>
          </cell>
          <cell r="L64" t="str">
            <v>GOLFITO</v>
          </cell>
          <cell r="M64" t="str">
            <v>GOLFITO</v>
          </cell>
          <cell r="N64" t="str">
            <v>INVU LA ROTONDA</v>
          </cell>
          <cell r="O64" t="str">
            <v>PUBLICA</v>
          </cell>
          <cell r="P64" t="str">
            <v>27750142</v>
          </cell>
          <cell r="Q64" t="str">
            <v>-</v>
          </cell>
          <cell r="R64" t="str">
            <v>BRENDA GONZALEZ GONZALEZ</v>
          </cell>
          <cell r="S64" t="str">
            <v>27750142</v>
          </cell>
          <cell r="T64" t="str">
            <v>ROSALBA JIMENEZ CISNEROS</v>
          </cell>
          <cell r="U64" t="str">
            <v>27750256</v>
          </cell>
        </row>
        <row r="65">
          <cell r="A65" t="str">
            <v>4220</v>
          </cell>
          <cell r="B65" t="str">
            <v>00200</v>
          </cell>
          <cell r="C65" t="str">
            <v>C.T.P. DE PUERTO JIMENEZ</v>
          </cell>
          <cell r="D65" t="str">
            <v>COTO</v>
          </cell>
          <cell r="E65" t="str">
            <v>03</v>
          </cell>
          <cell r="F65" t="str">
            <v>6</v>
          </cell>
          <cell r="G65" t="str">
            <v>13</v>
          </cell>
          <cell r="H65" t="str">
            <v>01</v>
          </cell>
          <cell r="I65" t="str">
            <v>6-13-01</v>
          </cell>
          <cell r="J65" t="str">
            <v>PUNTARENAS-PUERTO JIMENEZ-PUERTO JIMENEZ</v>
          </cell>
          <cell r="K65" t="str">
            <v>PUNTARENAS</v>
          </cell>
          <cell r="L65" t="str">
            <v>PUERTO JIMENEZ</v>
          </cell>
          <cell r="M65" t="str">
            <v>PUERTO JIMENEZ</v>
          </cell>
          <cell r="N65" t="str">
            <v>PUERTO JIMENEZ</v>
          </cell>
          <cell r="O65" t="str">
            <v>PUBLICA</v>
          </cell>
          <cell r="P65" t="str">
            <v>27355201</v>
          </cell>
          <cell r="Q65" t="str">
            <v>27355256</v>
          </cell>
          <cell r="R65" t="str">
            <v>YORLENI BORBON CAMPOS</v>
          </cell>
          <cell r="S65">
            <v>27355201</v>
          </cell>
          <cell r="T65" t="str">
            <v>JOSE EDUARDO GOMEZ MORA</v>
          </cell>
          <cell r="U65">
            <v>27355041</v>
          </cell>
        </row>
        <row r="66">
          <cell r="A66" t="str">
            <v>4217</v>
          </cell>
          <cell r="B66" t="str">
            <v>00201</v>
          </cell>
          <cell r="C66" t="str">
            <v>C.T.P. GUAYCARA</v>
          </cell>
          <cell r="D66" t="str">
            <v>COTO</v>
          </cell>
          <cell r="E66" t="str">
            <v>04</v>
          </cell>
          <cell r="F66" t="str">
            <v>6</v>
          </cell>
          <cell r="G66" t="str">
            <v>07</v>
          </cell>
          <cell r="H66" t="str">
            <v>03</v>
          </cell>
          <cell r="I66" t="str">
            <v>6-07-03</v>
          </cell>
          <cell r="J66" t="str">
            <v>PUNTARENAS-GOLFITO-GUAYCARA</v>
          </cell>
          <cell r="K66" t="str">
            <v>PUNTARENAS</v>
          </cell>
          <cell r="L66" t="str">
            <v>GOLFITO</v>
          </cell>
          <cell r="M66" t="str">
            <v>GUAYCARA</v>
          </cell>
          <cell r="N66" t="str">
            <v>RIO CLARO</v>
          </cell>
          <cell r="O66" t="str">
            <v>PUBLICA</v>
          </cell>
          <cell r="P66" t="str">
            <v>27899047</v>
          </cell>
          <cell r="Q66" t="str">
            <v>27899047</v>
          </cell>
          <cell r="R66" t="str">
            <v>LEIDY ARACELY GUERRA PATIÑO</v>
          </cell>
          <cell r="S66" t="str">
            <v>27899047</v>
          </cell>
          <cell r="T66" t="str">
            <v>ANA YANCY ALVARADO ENRIQUEZ</v>
          </cell>
          <cell r="U66" t="str">
            <v>27899336</v>
          </cell>
        </row>
        <row r="67">
          <cell r="A67" t="str">
            <v>4215</v>
          </cell>
          <cell r="B67" t="str">
            <v>00202</v>
          </cell>
          <cell r="C67" t="str">
            <v>C.T.P. UMBERTO MELLONI CAMPANINI</v>
          </cell>
          <cell r="D67" t="str">
            <v>COTO</v>
          </cell>
          <cell r="E67" t="str">
            <v>05</v>
          </cell>
          <cell r="F67" t="str">
            <v>6</v>
          </cell>
          <cell r="G67" t="str">
            <v>08</v>
          </cell>
          <cell r="H67" t="str">
            <v>01</v>
          </cell>
          <cell r="I67" t="str">
            <v>6-08-01</v>
          </cell>
          <cell r="J67" t="str">
            <v>PUNTARENAS-COTO BRUS-SAN VITO</v>
          </cell>
          <cell r="K67" t="str">
            <v>PUNTARENAS</v>
          </cell>
          <cell r="L67" t="str">
            <v>COTO BRUS</v>
          </cell>
          <cell r="M67" t="str">
            <v>SAN VITO</v>
          </cell>
          <cell r="N67" t="str">
            <v>SAN VITO</v>
          </cell>
          <cell r="O67" t="str">
            <v>PUBLICA</v>
          </cell>
          <cell r="P67" t="str">
            <v>27733125</v>
          </cell>
          <cell r="Q67" t="str">
            <v>27733125</v>
          </cell>
          <cell r="R67" t="str">
            <v>JONATHAN FONSECA SALAZAR</v>
          </cell>
          <cell r="S67">
            <v>27733125</v>
          </cell>
          <cell r="T67" t="str">
            <v>MARCO TULIO CASTILLO AGÜERO</v>
          </cell>
          <cell r="U67">
            <v>27733387</v>
          </cell>
        </row>
        <row r="68">
          <cell r="A68" t="str">
            <v>4216</v>
          </cell>
          <cell r="B68" t="str">
            <v>00203</v>
          </cell>
          <cell r="C68" t="str">
            <v>C.T.P. DE SABALITO</v>
          </cell>
          <cell r="D68" t="str">
            <v>COTO</v>
          </cell>
          <cell r="E68" t="str">
            <v>06</v>
          </cell>
          <cell r="F68" t="str">
            <v>6</v>
          </cell>
          <cell r="G68" t="str">
            <v>08</v>
          </cell>
          <cell r="H68" t="str">
            <v>02</v>
          </cell>
          <cell r="I68" t="str">
            <v>6-08-02</v>
          </cell>
          <cell r="J68" t="str">
            <v>PUNTARENAS-COTO BRUS-SABALITO</v>
          </cell>
          <cell r="K68" t="str">
            <v>PUNTARENAS</v>
          </cell>
          <cell r="L68" t="str">
            <v>COTO BRUS</v>
          </cell>
          <cell r="M68" t="str">
            <v>SABALITO</v>
          </cell>
          <cell r="N68" t="str">
            <v>SAN RAFAEL</v>
          </cell>
          <cell r="O68" t="str">
            <v>PUBLICA</v>
          </cell>
          <cell r="P68" t="str">
            <v>27840616</v>
          </cell>
          <cell r="Q68" t="str">
            <v>27840616</v>
          </cell>
          <cell r="R68" t="str">
            <v>MARIO ALEXANDER LEON MARIN</v>
          </cell>
          <cell r="S68" t="str">
            <v>27840616</v>
          </cell>
          <cell r="T68" t="str">
            <v>SINDY ARAYA RAMIREZ</v>
          </cell>
          <cell r="U68" t="str">
            <v>27730230</v>
          </cell>
        </row>
        <row r="69">
          <cell r="A69" t="str">
            <v>4230</v>
          </cell>
          <cell r="B69" t="str">
            <v>00204</v>
          </cell>
          <cell r="C69" t="str">
            <v>C.T.P. DE PARRITA</v>
          </cell>
          <cell r="D69" t="str">
            <v>AGUIRRE</v>
          </cell>
          <cell r="E69" t="str">
            <v>04</v>
          </cell>
          <cell r="F69" t="str">
            <v>6</v>
          </cell>
          <cell r="G69" t="str">
            <v>09</v>
          </cell>
          <cell r="H69" t="str">
            <v>01</v>
          </cell>
          <cell r="I69" t="str">
            <v>6-09-01</v>
          </cell>
          <cell r="J69" t="str">
            <v>PUNTARENAS-PARRITA-PARRITA</v>
          </cell>
          <cell r="K69" t="str">
            <v>PUNTARENAS</v>
          </cell>
          <cell r="L69" t="str">
            <v>PARRITA</v>
          </cell>
          <cell r="M69" t="str">
            <v>PARRITA</v>
          </cell>
          <cell r="N69" t="str">
            <v>LA JULIETA</v>
          </cell>
          <cell r="O69" t="str">
            <v>PUBLICA</v>
          </cell>
          <cell r="P69" t="str">
            <v>27799197</v>
          </cell>
          <cell r="Q69" t="str">
            <v>-</v>
          </cell>
          <cell r="R69" t="str">
            <v>MARCO GOMEZ LEON</v>
          </cell>
          <cell r="S69">
            <v>60585556</v>
          </cell>
          <cell r="T69" t="str">
            <v>MARIA CECILIA SOTO ARIAS</v>
          </cell>
          <cell r="U69">
            <v>27799004</v>
          </cell>
        </row>
        <row r="70">
          <cell r="A70" t="str">
            <v>4218</v>
          </cell>
          <cell r="B70" t="str">
            <v>00206</v>
          </cell>
          <cell r="C70" t="str">
            <v>C.T.P. DE CORREDORES</v>
          </cell>
          <cell r="D70" t="str">
            <v>COTO</v>
          </cell>
          <cell r="E70" t="str">
            <v>10</v>
          </cell>
          <cell r="F70" t="str">
            <v>6</v>
          </cell>
          <cell r="G70" t="str">
            <v>10</v>
          </cell>
          <cell r="H70" t="str">
            <v>02</v>
          </cell>
          <cell r="I70" t="str">
            <v>6-10-02</v>
          </cell>
          <cell r="J70" t="str">
            <v>PUNTARENAS-CORREDORES-LA CUESTA</v>
          </cell>
          <cell r="K70" t="str">
            <v>PUNTARENAS</v>
          </cell>
          <cell r="L70" t="str">
            <v>CORREDORES</v>
          </cell>
          <cell r="M70" t="str">
            <v>LA CUESTA</v>
          </cell>
          <cell r="N70" t="str">
            <v>LA CUESTA</v>
          </cell>
          <cell r="O70" t="str">
            <v>PUBLICA</v>
          </cell>
          <cell r="P70" t="str">
            <v>27321139</v>
          </cell>
          <cell r="Q70" t="str">
            <v>27321139</v>
          </cell>
          <cell r="R70" t="str">
            <v>HERMILEY ALVARADO LOPEZ</v>
          </cell>
          <cell r="S70">
            <v>27321139</v>
          </cell>
          <cell r="T70" t="str">
            <v>KATTIA SALAZAR ARROYO</v>
          </cell>
          <cell r="U70">
            <v>27322287</v>
          </cell>
        </row>
        <row r="71">
          <cell r="A71" t="str">
            <v>4221</v>
          </cell>
          <cell r="B71" t="str">
            <v>00208</v>
          </cell>
          <cell r="C71" t="str">
            <v>C.T.P. DE LIMON</v>
          </cell>
          <cell r="D71" t="str">
            <v>LIMON</v>
          </cell>
          <cell r="E71" t="str">
            <v>01</v>
          </cell>
          <cell r="F71" t="str">
            <v>7</v>
          </cell>
          <cell r="G71" t="str">
            <v>01</v>
          </cell>
          <cell r="H71" t="str">
            <v>01</v>
          </cell>
          <cell r="I71" t="str">
            <v>7-01-01</v>
          </cell>
          <cell r="J71" t="str">
            <v>LIMON-LIMON-LIMON</v>
          </cell>
          <cell r="K71" t="str">
            <v>LIMON</v>
          </cell>
          <cell r="L71" t="str">
            <v>LIMON</v>
          </cell>
          <cell r="M71" t="str">
            <v>LIMON</v>
          </cell>
          <cell r="N71" t="str">
            <v>CORALES 2</v>
          </cell>
          <cell r="O71" t="str">
            <v>PUBLICA</v>
          </cell>
          <cell r="P71" t="str">
            <v>27950052</v>
          </cell>
          <cell r="Q71" t="str">
            <v>27951061</v>
          </cell>
          <cell r="R71" t="str">
            <v>CARLOS HERNANDEZ ARCE</v>
          </cell>
          <cell r="S71" t="str">
            <v>27950052</v>
          </cell>
          <cell r="T71" t="str">
            <v>LEICELL ARCE CAMPOS</v>
          </cell>
          <cell r="U71" t="str">
            <v>22017169</v>
          </cell>
        </row>
        <row r="72">
          <cell r="A72" t="str">
            <v>4224</v>
          </cell>
          <cell r="B72" t="str">
            <v>00209</v>
          </cell>
          <cell r="C72" t="str">
            <v>C.T.P. VALLE DE LA ESTRELLA</v>
          </cell>
          <cell r="D72" t="str">
            <v>LIMON</v>
          </cell>
          <cell r="E72" t="str">
            <v>03</v>
          </cell>
          <cell r="F72" t="str">
            <v>7</v>
          </cell>
          <cell r="G72" t="str">
            <v>01</v>
          </cell>
          <cell r="H72" t="str">
            <v>02</v>
          </cell>
          <cell r="I72" t="str">
            <v>7-01-02</v>
          </cell>
          <cell r="J72" t="str">
            <v>LIMON-LIMON-VALLE LA ESTRELLA</v>
          </cell>
          <cell r="K72" t="str">
            <v>LIMON</v>
          </cell>
          <cell r="L72" t="str">
            <v>LIMON</v>
          </cell>
          <cell r="M72" t="str">
            <v>VALLE LA ESTRELLA</v>
          </cell>
          <cell r="N72" t="str">
            <v>BARRIO LA CABAÑA</v>
          </cell>
          <cell r="O72" t="str">
            <v>PUBLICA</v>
          </cell>
          <cell r="P72" t="str">
            <v>27590192</v>
          </cell>
          <cell r="Q72" t="str">
            <v>-</v>
          </cell>
          <cell r="R72" t="str">
            <v>HAEZEL LINARES KELLY</v>
          </cell>
          <cell r="S72" t="str">
            <v>-</v>
          </cell>
          <cell r="T72" t="str">
            <v>LUIS PASTOR URBINA</v>
          </cell>
          <cell r="U72" t="str">
            <v>-</v>
          </cell>
        </row>
        <row r="73">
          <cell r="A73" t="str">
            <v>4227</v>
          </cell>
          <cell r="B73" t="str">
            <v>00212</v>
          </cell>
          <cell r="C73" t="str">
            <v>C.T.P. DE POCOCI</v>
          </cell>
          <cell r="D73" t="str">
            <v>GUAPILES</v>
          </cell>
          <cell r="E73" t="str">
            <v>01</v>
          </cell>
          <cell r="F73" t="str">
            <v>7</v>
          </cell>
          <cell r="G73" t="str">
            <v>02</v>
          </cell>
          <cell r="H73" t="str">
            <v>01</v>
          </cell>
          <cell r="I73" t="str">
            <v>7-02-01</v>
          </cell>
          <cell r="J73" t="str">
            <v>LIMON-POCOCI-GUAPILES</v>
          </cell>
          <cell r="K73" t="str">
            <v>LIMON</v>
          </cell>
          <cell r="L73" t="str">
            <v>POCOCI</v>
          </cell>
          <cell r="M73" t="str">
            <v>GUAPILES</v>
          </cell>
          <cell r="N73" t="str">
            <v>CENTRO</v>
          </cell>
          <cell r="O73" t="str">
            <v>PUBLICA</v>
          </cell>
          <cell r="P73" t="str">
            <v>27100816</v>
          </cell>
          <cell r="Q73" t="str">
            <v>27103963</v>
          </cell>
          <cell r="R73" t="str">
            <v>ANDREA PERAZA ROGADE</v>
          </cell>
          <cell r="S73" t="str">
            <v>27100816</v>
          </cell>
          <cell r="T73" t="str">
            <v>LAURA ASTORGA AGUILAR</v>
          </cell>
          <cell r="U73" t="str">
            <v>27111497</v>
          </cell>
        </row>
        <row r="74">
          <cell r="A74" t="str">
            <v>4226</v>
          </cell>
          <cell r="B74" t="str">
            <v>00213</v>
          </cell>
          <cell r="C74" t="str">
            <v>C.T.P. PADRE ROBERTO EVANS SAUNDERS</v>
          </cell>
          <cell r="D74" t="str">
            <v>LIMON</v>
          </cell>
          <cell r="E74" t="str">
            <v>04</v>
          </cell>
          <cell r="F74" t="str">
            <v>7</v>
          </cell>
          <cell r="G74" t="str">
            <v>03</v>
          </cell>
          <cell r="H74" t="str">
            <v>01</v>
          </cell>
          <cell r="I74" t="str">
            <v>7-03-01</v>
          </cell>
          <cell r="J74" t="str">
            <v>LIMON-SIQUIRRES-SIQUIRRES</v>
          </cell>
          <cell r="K74" t="str">
            <v>LIMON</v>
          </cell>
          <cell r="L74" t="str">
            <v>SIQUIRRES</v>
          </cell>
          <cell r="M74" t="str">
            <v>SIQUIRRES</v>
          </cell>
          <cell r="N74" t="str">
            <v>PALMIRA</v>
          </cell>
          <cell r="O74" t="str">
            <v>PUBLICA</v>
          </cell>
          <cell r="P74" t="str">
            <v>27688093</v>
          </cell>
          <cell r="Q74" t="str">
            <v>27686070</v>
          </cell>
          <cell r="R74" t="str">
            <v>CARLOS ALBERTO RETANA LOPEZ</v>
          </cell>
          <cell r="S74" t="str">
            <v>27688093</v>
          </cell>
          <cell r="T74" t="str">
            <v>MARIA PATRICIA HERNANDEZ MOLINA</v>
          </cell>
          <cell r="U74" t="str">
            <v>27685436</v>
          </cell>
        </row>
        <row r="75">
          <cell r="A75" t="str">
            <v>4223</v>
          </cell>
          <cell r="B75" t="str">
            <v>00214</v>
          </cell>
          <cell r="C75" t="str">
            <v>C.T.P. DE TALAMANCA</v>
          </cell>
          <cell r="D75" t="str">
            <v>SULA</v>
          </cell>
          <cell r="E75" t="str">
            <v>01</v>
          </cell>
          <cell r="F75" t="str">
            <v>7</v>
          </cell>
          <cell r="G75" t="str">
            <v>04</v>
          </cell>
          <cell r="H75" t="str">
            <v>01</v>
          </cell>
          <cell r="I75" t="str">
            <v>7-04-01</v>
          </cell>
          <cell r="J75" t="str">
            <v>LIMON-TALAMANCA-BRATSI</v>
          </cell>
          <cell r="K75" t="str">
            <v>LIMON</v>
          </cell>
          <cell r="L75" t="str">
            <v>TALAMANCA</v>
          </cell>
          <cell r="M75" t="str">
            <v>BRATSI</v>
          </cell>
          <cell r="N75" t="str">
            <v>BRIBRI</v>
          </cell>
          <cell r="O75" t="str">
            <v>PUBLICA</v>
          </cell>
          <cell r="P75" t="str">
            <v>27510060</v>
          </cell>
          <cell r="Q75" t="str">
            <v>27510244</v>
          </cell>
          <cell r="R75" t="str">
            <v>WILBERTH VARGAS COTO</v>
          </cell>
          <cell r="S75" t="str">
            <v>27510060</v>
          </cell>
          <cell r="T75" t="str">
            <v>CAROLINA DE LOS ANGELES LAYAN HERNANDEZ</v>
          </cell>
          <cell r="U75" t="str">
            <v>85747493</v>
          </cell>
        </row>
        <row r="76">
          <cell r="A76" t="str">
            <v>4222</v>
          </cell>
          <cell r="B76" t="str">
            <v>00215</v>
          </cell>
          <cell r="C76" t="str">
            <v>C.T.P. DE BATAAN</v>
          </cell>
          <cell r="D76" t="str">
            <v>LIMON</v>
          </cell>
          <cell r="E76" t="str">
            <v>09</v>
          </cell>
          <cell r="F76" t="str">
            <v>7</v>
          </cell>
          <cell r="G76" t="str">
            <v>05</v>
          </cell>
          <cell r="H76" t="str">
            <v>02</v>
          </cell>
          <cell r="I76" t="str">
            <v>7-05-02</v>
          </cell>
          <cell r="J76" t="str">
            <v>LIMON-MATINA-BATAN</v>
          </cell>
          <cell r="K76" t="str">
            <v>LIMON</v>
          </cell>
          <cell r="L76" t="str">
            <v>MATINA</v>
          </cell>
          <cell r="M76" t="str">
            <v>BATAN</v>
          </cell>
          <cell r="N76" t="str">
            <v>BATAN</v>
          </cell>
          <cell r="O76" t="str">
            <v>PUBLICA</v>
          </cell>
          <cell r="P76" t="str">
            <v>27186105</v>
          </cell>
          <cell r="Q76" t="str">
            <v>27184011</v>
          </cell>
          <cell r="R76" t="str">
            <v>SUSANA ZUÑIGA RODRIGUEZ</v>
          </cell>
          <cell r="S76" t="str">
            <v>27184052</v>
          </cell>
          <cell r="T76" t="str">
            <v>GUILLERMO WALESS CAMBEL</v>
          </cell>
          <cell r="U76">
            <v>27186207</v>
          </cell>
        </row>
        <row r="77">
          <cell r="A77" t="str">
            <v>4228</v>
          </cell>
          <cell r="B77" t="str">
            <v>00216</v>
          </cell>
          <cell r="C77" t="str">
            <v>C.T.P. GUACIMO</v>
          </cell>
          <cell r="D77" t="str">
            <v>GUAPILES</v>
          </cell>
          <cell r="E77" t="str">
            <v>04</v>
          </cell>
          <cell r="F77" t="str">
            <v>7</v>
          </cell>
          <cell r="G77" t="str">
            <v>06</v>
          </cell>
          <cell r="H77" t="str">
            <v>01</v>
          </cell>
          <cell r="I77" t="str">
            <v>7-06-01</v>
          </cell>
          <cell r="J77" t="str">
            <v>LIMON-GUACIMO-GUACIMO</v>
          </cell>
          <cell r="K77" t="str">
            <v>LIMON</v>
          </cell>
          <cell r="L77" t="str">
            <v>GUACIMO</v>
          </cell>
          <cell r="M77" t="str">
            <v>GUACIMO</v>
          </cell>
          <cell r="N77" t="str">
            <v>LOS COLEGIOS</v>
          </cell>
          <cell r="O77" t="str">
            <v>PUBLICA</v>
          </cell>
          <cell r="P77" t="str">
            <v>27167291</v>
          </cell>
          <cell r="Q77" t="str">
            <v>27166802</v>
          </cell>
          <cell r="R77" t="str">
            <v>DEIRY LIZANO MORA</v>
          </cell>
          <cell r="S77" t="str">
            <v>-</v>
          </cell>
          <cell r="T77" t="str">
            <v>RIGOBERTO ROMAN GONZALEZ</v>
          </cell>
          <cell r="U77" t="str">
            <v>27165048</v>
          </cell>
        </row>
        <row r="78">
          <cell r="A78" t="str">
            <v>4229</v>
          </cell>
          <cell r="B78" t="str">
            <v>00238</v>
          </cell>
          <cell r="C78" t="str">
            <v>C.T.P. DE JACO</v>
          </cell>
          <cell r="D78" t="str">
            <v>AGUIRRE</v>
          </cell>
          <cell r="E78" t="str">
            <v>05</v>
          </cell>
          <cell r="F78" t="str">
            <v>6</v>
          </cell>
          <cell r="G78" t="str">
            <v>11</v>
          </cell>
          <cell r="H78" t="str">
            <v>01</v>
          </cell>
          <cell r="I78" t="str">
            <v>6-11-01</v>
          </cell>
          <cell r="J78" t="str">
            <v>PUNTARENAS-GARABITO-JACO</v>
          </cell>
          <cell r="K78" t="str">
            <v>PUNTARENAS</v>
          </cell>
          <cell r="L78" t="str">
            <v>GARABITO</v>
          </cell>
          <cell r="M78" t="str">
            <v>JACO</v>
          </cell>
          <cell r="N78" t="str">
            <v>JACO</v>
          </cell>
          <cell r="O78" t="str">
            <v>PUBLICA</v>
          </cell>
          <cell r="P78" t="str">
            <v>26433694</v>
          </cell>
          <cell r="Q78">
            <v>26431738</v>
          </cell>
          <cell r="R78" t="str">
            <v>FERNANDO PUSEY HALL</v>
          </cell>
          <cell r="S78">
            <v>26433694</v>
          </cell>
          <cell r="T78" t="str">
            <v>RANDALL CORDERO MARENCO</v>
          </cell>
          <cell r="U78">
            <v>26437451</v>
          </cell>
        </row>
        <row r="79">
          <cell r="A79" t="str">
            <v>4158</v>
          </cell>
          <cell r="B79" t="str">
            <v>00269</v>
          </cell>
          <cell r="C79" t="str">
            <v>C.T.P. DOS CERCAS</v>
          </cell>
          <cell r="D79" t="str">
            <v>DESAMPARADOS</v>
          </cell>
          <cell r="E79" t="str">
            <v>01</v>
          </cell>
          <cell r="F79" t="str">
            <v>1</v>
          </cell>
          <cell r="G79" t="str">
            <v>03</v>
          </cell>
          <cell r="H79" t="str">
            <v>10</v>
          </cell>
          <cell r="I79" t="str">
            <v>1-03-10</v>
          </cell>
          <cell r="J79" t="str">
            <v>SAN JOSE-DESAMPARADOS-DAMAS</v>
          </cell>
          <cell r="K79" t="str">
            <v>SAN JOSE</v>
          </cell>
          <cell r="L79" t="str">
            <v>DESAMPARADOS</v>
          </cell>
          <cell r="M79" t="str">
            <v>DAMAS</v>
          </cell>
          <cell r="N79" t="str">
            <v>SAN LORENZO</v>
          </cell>
          <cell r="O79" t="str">
            <v>PUBLICA</v>
          </cell>
          <cell r="P79" t="str">
            <v>22505502</v>
          </cell>
          <cell r="Q79" t="str">
            <v>22505502</v>
          </cell>
          <cell r="R79" t="str">
            <v>HAROLD MONGE GARITA</v>
          </cell>
          <cell r="S79" t="str">
            <v>22505502</v>
          </cell>
          <cell r="T79" t="str">
            <v>MANUEL CALDERON ESQUIVEL</v>
          </cell>
          <cell r="U79" t="str">
            <v>22501833</v>
          </cell>
        </row>
        <row r="80">
          <cell r="A80" t="str">
            <v>4190</v>
          </cell>
          <cell r="B80" t="str">
            <v>00526</v>
          </cell>
          <cell r="C80" t="str">
            <v>C.T.P. DE FLORES</v>
          </cell>
          <cell r="D80" t="str">
            <v>HEREDIA</v>
          </cell>
          <cell r="E80" t="str">
            <v>07</v>
          </cell>
          <cell r="F80" t="str">
            <v>4</v>
          </cell>
          <cell r="G80" t="str">
            <v>08</v>
          </cell>
          <cell r="H80" t="str">
            <v>01</v>
          </cell>
          <cell r="I80" t="str">
            <v>4-08-01</v>
          </cell>
          <cell r="J80" t="str">
            <v>HEREDIA-FLORES-SAN JOAQUIN</v>
          </cell>
          <cell r="K80" t="str">
            <v>HEREDIA</v>
          </cell>
          <cell r="L80" t="str">
            <v>FLORES</v>
          </cell>
          <cell r="M80" t="str">
            <v>SAN JOAQUIN</v>
          </cell>
          <cell r="N80" t="str">
            <v>BARRIO LA SOLEDAD</v>
          </cell>
          <cell r="O80" t="str">
            <v>PUBLICA</v>
          </cell>
          <cell r="P80" t="str">
            <v>22654811</v>
          </cell>
          <cell r="Q80" t="str">
            <v>22654811</v>
          </cell>
          <cell r="R80" t="str">
            <v>EDGARDO MORALES ROMERO</v>
          </cell>
          <cell r="S80" t="str">
            <v>22654811</v>
          </cell>
          <cell r="T80" t="str">
            <v>ALEJANDRO ROJAS SABORIO</v>
          </cell>
          <cell r="U80" t="str">
            <v>22654304</v>
          </cell>
        </row>
        <row r="81">
          <cell r="A81" t="str">
            <v>4207</v>
          </cell>
          <cell r="B81" t="str">
            <v>00592</v>
          </cell>
          <cell r="C81" t="str">
            <v>C.T.P. DE ABANGARES</v>
          </cell>
          <cell r="D81" t="str">
            <v>CAÑAS</v>
          </cell>
          <cell r="E81" t="str">
            <v>02</v>
          </cell>
          <cell r="F81" t="str">
            <v>5</v>
          </cell>
          <cell r="G81" t="str">
            <v>07</v>
          </cell>
          <cell r="H81" t="str">
            <v>01</v>
          </cell>
          <cell r="I81" t="str">
            <v>5-07-01</v>
          </cell>
          <cell r="J81" t="str">
            <v>GUANACASTE-ABANGARES-LAS JUNTAS</v>
          </cell>
          <cell r="K81" t="str">
            <v>GUANACASTE</v>
          </cell>
          <cell r="L81" t="str">
            <v>ABANGARES</v>
          </cell>
          <cell r="M81" t="str">
            <v>LAS JUNTAS</v>
          </cell>
          <cell r="N81" t="str">
            <v>LAS JUNTAS</v>
          </cell>
          <cell r="O81" t="str">
            <v>PUBLICA</v>
          </cell>
          <cell r="P81" t="str">
            <v>26620246</v>
          </cell>
          <cell r="Q81" t="str">
            <v>26621798</v>
          </cell>
          <cell r="R81" t="str">
            <v>SANDY ALONSO JIMENEZ CASCANTE</v>
          </cell>
          <cell r="S81" t="str">
            <v>26620246</v>
          </cell>
          <cell r="T81" t="str">
            <v>OLGA LIDIA BARRERA GALIANO</v>
          </cell>
          <cell r="U81" t="str">
            <v>26620685</v>
          </cell>
        </row>
        <row r="82">
          <cell r="A82" t="str">
            <v>5680</v>
          </cell>
          <cell r="B82" t="str">
            <v>00678</v>
          </cell>
          <cell r="C82" t="str">
            <v>C.T.P. DE SANTA ANA</v>
          </cell>
          <cell r="D82" t="str">
            <v>SAN JOSE OESTE</v>
          </cell>
          <cell r="E82" t="str">
            <v>04</v>
          </cell>
          <cell r="F82" t="str">
            <v>1</v>
          </cell>
          <cell r="G82" t="str">
            <v>09</v>
          </cell>
          <cell r="H82" t="str">
            <v>03</v>
          </cell>
          <cell r="I82" t="str">
            <v>1-09-03</v>
          </cell>
          <cell r="J82" t="str">
            <v>SAN JOSE-SANTA ANA-POZOS</v>
          </cell>
          <cell r="K82" t="str">
            <v>SAN JOSE</v>
          </cell>
          <cell r="L82" t="str">
            <v>SANTA ANA</v>
          </cell>
          <cell r="M82" t="str">
            <v>POZOS</v>
          </cell>
          <cell r="N82" t="str">
            <v>LINDORA</v>
          </cell>
          <cell r="O82" t="str">
            <v>PUBLICA</v>
          </cell>
          <cell r="P82" t="str">
            <v>22036843</v>
          </cell>
          <cell r="Q82" t="str">
            <v>22036843</v>
          </cell>
          <cell r="R82" t="str">
            <v>WENDY SOLANO AGUILAR</v>
          </cell>
          <cell r="S82" t="str">
            <v>22036843</v>
          </cell>
          <cell r="T82" t="str">
            <v>JESUS ALONSO JIMENEZ DIAZ</v>
          </cell>
          <cell r="U82" t="str">
            <v>85594033</v>
          </cell>
        </row>
        <row r="83">
          <cell r="A83" t="str">
            <v>5818</v>
          </cell>
          <cell r="B83" t="str">
            <v>00730</v>
          </cell>
          <cell r="C83" t="str">
            <v>C.T.P. DE ESCAZU</v>
          </cell>
          <cell r="D83" t="str">
            <v>SAN JOSE OESTE</v>
          </cell>
          <cell r="E83" t="str">
            <v>03</v>
          </cell>
          <cell r="F83" t="str">
            <v>1</v>
          </cell>
          <cell r="G83" t="str">
            <v>02</v>
          </cell>
          <cell r="H83" t="str">
            <v>01</v>
          </cell>
          <cell r="I83" t="str">
            <v>1-02-01</v>
          </cell>
          <cell r="J83" t="str">
            <v>SAN JOSE-ESCAZU-ESCAZU</v>
          </cell>
          <cell r="K83" t="str">
            <v>SAN JOSE</v>
          </cell>
          <cell r="L83" t="str">
            <v>ESCAZU</v>
          </cell>
          <cell r="M83" t="str">
            <v>ESCAZU</v>
          </cell>
          <cell r="N83" t="str">
            <v>BARRIO EL CARMEN</v>
          </cell>
          <cell r="O83" t="str">
            <v>PUBLICA</v>
          </cell>
          <cell r="P83" t="str">
            <v>40805054</v>
          </cell>
          <cell r="Q83" t="str">
            <v>22897944</v>
          </cell>
          <cell r="R83" t="str">
            <v>XINIA BERMUDEZ ESTRADA</v>
          </cell>
          <cell r="S83" t="str">
            <v>22897944</v>
          </cell>
          <cell r="T83" t="str">
            <v>JENNY VALVERDE OVIEDO</v>
          </cell>
          <cell r="U83" t="str">
            <v>22284630</v>
          </cell>
        </row>
        <row r="84">
          <cell r="A84" t="str">
            <v>6032</v>
          </cell>
          <cell r="B84" t="str">
            <v>00755</v>
          </cell>
          <cell r="C84" t="str">
            <v>C.T.P. FERNANDO VOLIO JIMENEZ</v>
          </cell>
          <cell r="D84" t="str">
            <v>CARTAGO</v>
          </cell>
          <cell r="E84" t="str">
            <v>07</v>
          </cell>
          <cell r="F84" t="str">
            <v>3</v>
          </cell>
          <cell r="G84" t="str">
            <v>01</v>
          </cell>
          <cell r="H84" t="str">
            <v>11</v>
          </cell>
          <cell r="I84" t="str">
            <v>3-01-11</v>
          </cell>
          <cell r="J84" t="str">
            <v>CARTAGO-CARTAGO-QUEBRADILLA</v>
          </cell>
          <cell r="K84" t="str">
            <v>CARTAGO</v>
          </cell>
          <cell r="L84" t="str">
            <v>CARTAGO</v>
          </cell>
          <cell r="M84" t="str">
            <v>QUEBRADILLA</v>
          </cell>
          <cell r="N84" t="str">
            <v>QUEBRADILLA</v>
          </cell>
          <cell r="O84" t="str">
            <v>PUBLICA</v>
          </cell>
          <cell r="P84" t="str">
            <v>25736828</v>
          </cell>
          <cell r="Q84" t="str">
            <v>25739313</v>
          </cell>
          <cell r="R84" t="str">
            <v>ABEL ELIZONDO GUZMAN</v>
          </cell>
          <cell r="S84" t="str">
            <v>25736828</v>
          </cell>
          <cell r="T84" t="str">
            <v>XIOMARA TORRES JIMENEZ</v>
          </cell>
          <cell r="U84" t="str">
            <v>25519478</v>
          </cell>
        </row>
        <row r="85">
          <cell r="A85" t="str">
            <v>6034</v>
          </cell>
          <cell r="B85" t="str">
            <v>00771</v>
          </cell>
          <cell r="C85" t="str">
            <v>C.T.P. TRONADORA</v>
          </cell>
          <cell r="D85" t="str">
            <v>CAÑAS</v>
          </cell>
          <cell r="E85" t="str">
            <v>03</v>
          </cell>
          <cell r="F85" t="str">
            <v>5</v>
          </cell>
          <cell r="G85" t="str">
            <v>08</v>
          </cell>
          <cell r="H85" t="str">
            <v>03</v>
          </cell>
          <cell r="I85" t="str">
            <v>5-08-03</v>
          </cell>
          <cell r="J85" t="str">
            <v>GUANACASTE-TILARAN-TRONADORA</v>
          </cell>
          <cell r="K85" t="str">
            <v>GUANACASTE</v>
          </cell>
          <cell r="L85" t="str">
            <v>TILARAN</v>
          </cell>
          <cell r="M85" t="str">
            <v>TRONADORA</v>
          </cell>
          <cell r="N85" t="str">
            <v>TRONADORA</v>
          </cell>
          <cell r="O85" t="str">
            <v>PUBLICA</v>
          </cell>
          <cell r="P85" t="str">
            <v>26931066</v>
          </cell>
          <cell r="Q85" t="str">
            <v>26931066</v>
          </cell>
          <cell r="R85" t="str">
            <v>MANUEL DURAN PIMENTEL</v>
          </cell>
          <cell r="S85" t="str">
            <v>26931066</v>
          </cell>
          <cell r="T85" t="str">
            <v>ROSSE BERLY GOMEZ CHEVES</v>
          </cell>
          <cell r="U85" t="str">
            <v>26955509</v>
          </cell>
        </row>
        <row r="86">
          <cell r="A86" t="str">
            <v>6033</v>
          </cell>
          <cell r="B86" t="str">
            <v>00784</v>
          </cell>
          <cell r="C86" t="str">
            <v>C.T.P. INVU LAS CAÑAS</v>
          </cell>
          <cell r="D86" t="str">
            <v>ALAJUELA</v>
          </cell>
          <cell r="E86" t="str">
            <v>02</v>
          </cell>
          <cell r="F86" t="str">
            <v>2</v>
          </cell>
          <cell r="G86" t="str">
            <v>01</v>
          </cell>
          <cell r="H86" t="str">
            <v>10</v>
          </cell>
          <cell r="I86" t="str">
            <v>2-01-10</v>
          </cell>
          <cell r="J86" t="str">
            <v>ALAJUELA-ALAJUELA-DESAMPARADOS</v>
          </cell>
          <cell r="K86" t="str">
            <v>ALAJUELA</v>
          </cell>
          <cell r="L86" t="str">
            <v>ALAJUELA</v>
          </cell>
          <cell r="M86" t="str">
            <v>DESAMPARADOS</v>
          </cell>
          <cell r="N86" t="str">
            <v>EL ERIZO INVU CAÑAS</v>
          </cell>
          <cell r="O86" t="str">
            <v>PUBLICA</v>
          </cell>
          <cell r="P86" t="str">
            <v>24406240</v>
          </cell>
          <cell r="Q86" t="str">
            <v>24406240</v>
          </cell>
          <cell r="R86" t="str">
            <v>ALLAN BARBOZA JIMENEZ</v>
          </cell>
          <cell r="S86" t="str">
            <v>24406240</v>
          </cell>
          <cell r="T86" t="str">
            <v>GERARDO ARIAS SANCHEZ</v>
          </cell>
          <cell r="U86" t="str">
            <v>24302389</v>
          </cell>
        </row>
        <row r="87">
          <cell r="A87" t="str">
            <v>6016</v>
          </cell>
          <cell r="B87" t="str">
            <v>00791</v>
          </cell>
          <cell r="C87" t="str">
            <v>C.T.P. ULADISLAO GAMEZ SOLANO</v>
          </cell>
          <cell r="D87" t="str">
            <v>SAN JOSE CENTRAL</v>
          </cell>
          <cell r="E87" t="str">
            <v>04</v>
          </cell>
          <cell r="F87" t="str">
            <v>1</v>
          </cell>
          <cell r="G87" t="str">
            <v>18</v>
          </cell>
          <cell r="H87" t="str">
            <v>04</v>
          </cell>
          <cell r="I87" t="str">
            <v>1-18-04</v>
          </cell>
          <cell r="J87" t="str">
            <v>SAN JOSE-CURRIDABAT-TIRRASES</v>
          </cell>
          <cell r="K87" t="str">
            <v>SAN JOSE</v>
          </cell>
          <cell r="L87" t="str">
            <v>CURRIDABAT</v>
          </cell>
          <cell r="M87" t="str">
            <v>TIRRASES</v>
          </cell>
          <cell r="N87" t="str">
            <v>QUINCE DE AGOSTO</v>
          </cell>
          <cell r="O87" t="str">
            <v>PUBLICA</v>
          </cell>
          <cell r="P87" t="str">
            <v>22765536</v>
          </cell>
          <cell r="Q87" t="str">
            <v>-</v>
          </cell>
          <cell r="R87" t="str">
            <v>PABLO MASIS BONICHE</v>
          </cell>
          <cell r="S87">
            <v>22765536</v>
          </cell>
          <cell r="T87" t="str">
            <v>ELIZABETH ELIZONDO RODRIGUEZ</v>
          </cell>
          <cell r="U87" t="str">
            <v>21002108</v>
          </cell>
        </row>
        <row r="88">
          <cell r="A88" t="str">
            <v>6105</v>
          </cell>
          <cell r="B88" t="str">
            <v>00801</v>
          </cell>
          <cell r="C88" t="str">
            <v>C.T.P. CARRIZAL</v>
          </cell>
          <cell r="D88" t="str">
            <v>ALAJUELA</v>
          </cell>
          <cell r="E88" t="str">
            <v>01</v>
          </cell>
          <cell r="F88" t="str">
            <v>2</v>
          </cell>
          <cell r="G88" t="str">
            <v>01</v>
          </cell>
          <cell r="H88" t="str">
            <v>03</v>
          </cell>
          <cell r="I88" t="str">
            <v>2-01-03</v>
          </cell>
          <cell r="J88" t="str">
            <v>ALAJUELA-ALAJUELA-CARRIZAL</v>
          </cell>
          <cell r="K88" t="str">
            <v>ALAJUELA</v>
          </cell>
          <cell r="L88" t="str">
            <v>ALAJUELA</v>
          </cell>
          <cell r="M88" t="str">
            <v>CARRIZAL</v>
          </cell>
          <cell r="N88" t="str">
            <v>QUIZARRASES</v>
          </cell>
          <cell r="O88" t="str">
            <v>PUBLICA</v>
          </cell>
          <cell r="P88" t="str">
            <v>24830391</v>
          </cell>
          <cell r="Q88" t="str">
            <v>24830055</v>
          </cell>
          <cell r="R88" t="str">
            <v>INGRID SUSANA JIMENEZ LOPEZ</v>
          </cell>
          <cell r="S88" t="str">
            <v>24830055</v>
          </cell>
          <cell r="T88" t="str">
            <v>JOHNNY SANCHEZ SOLANO</v>
          </cell>
          <cell r="U88" t="str">
            <v>24433490</v>
          </cell>
        </row>
        <row r="89">
          <cell r="A89" t="str">
            <v>6130</v>
          </cell>
          <cell r="B89" t="str">
            <v>00807</v>
          </cell>
          <cell r="C89" t="str">
            <v>C.T.P. GRANADILLA</v>
          </cell>
          <cell r="D89" t="str">
            <v>SAN JOSE CENTRAL</v>
          </cell>
          <cell r="E89" t="str">
            <v>04</v>
          </cell>
          <cell r="F89" t="str">
            <v>1</v>
          </cell>
          <cell r="G89" t="str">
            <v>18</v>
          </cell>
          <cell r="H89" t="str">
            <v>02</v>
          </cell>
          <cell r="I89" t="str">
            <v>1-18-02</v>
          </cell>
          <cell r="J89" t="str">
            <v>SAN JOSE-CURRIDABAT-GRANADILLA</v>
          </cell>
          <cell r="K89" t="str">
            <v>SAN JOSE</v>
          </cell>
          <cell r="L89" t="str">
            <v>CURRIDABAT</v>
          </cell>
          <cell r="M89" t="str">
            <v>GRANADILLA</v>
          </cell>
          <cell r="N89" t="str">
            <v>GRANADILLA SUR</v>
          </cell>
          <cell r="O89" t="str">
            <v>PUBLICA</v>
          </cell>
          <cell r="P89" t="str">
            <v>27738916</v>
          </cell>
          <cell r="Q89" t="str">
            <v>-</v>
          </cell>
          <cell r="R89" t="str">
            <v>PAULA PEREZ MALAVASI</v>
          </cell>
          <cell r="S89" t="str">
            <v>22738916</v>
          </cell>
          <cell r="T89" t="str">
            <v>ELIZABETH ELIZONDO RODRIGUEZ</v>
          </cell>
          <cell r="U89">
            <v>21002108</v>
          </cell>
        </row>
        <row r="90">
          <cell r="A90" t="str">
            <v>6104</v>
          </cell>
          <cell r="B90" t="str">
            <v>00817</v>
          </cell>
          <cell r="C90" t="str">
            <v>C.T.P. JOSE ALBERTAZZI</v>
          </cell>
          <cell r="D90" t="str">
            <v>DESAMPARADOS</v>
          </cell>
          <cell r="E90" t="str">
            <v>02</v>
          </cell>
          <cell r="F90" t="str">
            <v>1</v>
          </cell>
          <cell r="G90" t="str">
            <v>03</v>
          </cell>
          <cell r="H90" t="str">
            <v>13</v>
          </cell>
          <cell r="I90" t="str">
            <v>1-03-13</v>
          </cell>
          <cell r="J90" t="str">
            <v>SAN JOSE-DESAMPARADOS-LOS GUIDO</v>
          </cell>
          <cell r="K90" t="str">
            <v>SAN JOSE</v>
          </cell>
          <cell r="L90" t="str">
            <v>DESAMPARADOS</v>
          </cell>
          <cell r="M90" t="str">
            <v>LOS GUIDO</v>
          </cell>
          <cell r="N90" t="str">
            <v>SECTOR 6</v>
          </cell>
          <cell r="O90" t="str">
            <v>PUBLICA</v>
          </cell>
          <cell r="P90" t="str">
            <v>22702273</v>
          </cell>
          <cell r="Q90" t="str">
            <v>22701419</v>
          </cell>
          <cell r="R90" t="str">
            <v>ANA LUCIA BENAVIDES FERNANDEZ</v>
          </cell>
          <cell r="S90" t="str">
            <v>22702273</v>
          </cell>
          <cell r="T90" t="str">
            <v>LUIS MATAMOROS HERNANDEZ</v>
          </cell>
          <cell r="U90" t="str">
            <v>22700885</v>
          </cell>
        </row>
        <row r="91">
          <cell r="A91" t="str">
            <v>0007</v>
          </cell>
          <cell r="B91" t="str">
            <v>00818</v>
          </cell>
          <cell r="C91" t="str">
            <v>C.T.P. AGUSTINIANO CIUDAD DE LOS NIÑOS</v>
          </cell>
          <cell r="D91" t="str">
            <v>CARTAGO</v>
          </cell>
          <cell r="E91" t="str">
            <v>07</v>
          </cell>
          <cell r="F91" t="str">
            <v>3</v>
          </cell>
          <cell r="G91" t="str">
            <v>01</v>
          </cell>
          <cell r="H91" t="str">
            <v>05</v>
          </cell>
          <cell r="I91" t="str">
            <v>3-01-05</v>
          </cell>
          <cell r="J91" t="str">
            <v>CARTAGO-CARTAGO-AGUACALIENTE (SAN FRANCISCO)</v>
          </cell>
          <cell r="K91" t="str">
            <v>CARTAGO</v>
          </cell>
          <cell r="L91" t="str">
            <v>CARTAGO</v>
          </cell>
          <cell r="M91" t="str">
            <v>AGUACALIENTE (SAN FRANCISCO)</v>
          </cell>
          <cell r="N91" t="str">
            <v>AGUA CALIENTE</v>
          </cell>
          <cell r="O91" t="str">
            <v>SUBVENCIONADA</v>
          </cell>
          <cell r="P91">
            <v>25529600</v>
          </cell>
          <cell r="Q91">
            <v>83841467</v>
          </cell>
          <cell r="R91" t="str">
            <v>JESUS MARIA RAMOS LEZA</v>
          </cell>
          <cell r="S91">
            <v>83841467</v>
          </cell>
          <cell r="T91" t="str">
            <v>XIOMARA TORRES JIMENEZ</v>
          </cell>
          <cell r="U91">
            <v>25519478</v>
          </cell>
        </row>
        <row r="92">
          <cell r="A92" t="str">
            <v>6358</v>
          </cell>
          <cell r="B92" t="str">
            <v>00867</v>
          </cell>
          <cell r="C92" t="str">
            <v>C.T.P. VASQUEZ DE CORONADO</v>
          </cell>
          <cell r="D92" t="str">
            <v>SAN JOSE NORTE</v>
          </cell>
          <cell r="E92" t="str">
            <v>06</v>
          </cell>
          <cell r="F92" t="str">
            <v>1</v>
          </cell>
          <cell r="G92" t="str">
            <v>11</v>
          </cell>
          <cell r="H92" t="str">
            <v>04</v>
          </cell>
          <cell r="I92" t="str">
            <v>1-11-04</v>
          </cell>
          <cell r="J92" t="str">
            <v>SAN JOSE-VASQUEZ DE CORONADO-PATALILLO</v>
          </cell>
          <cell r="K92" t="str">
            <v>SAN JOSE</v>
          </cell>
          <cell r="L92" t="str">
            <v>VASQUEZ DE CORONADO</v>
          </cell>
          <cell r="M92" t="str">
            <v>PATALILLO</v>
          </cell>
          <cell r="N92" t="str">
            <v>ROMILIOS</v>
          </cell>
          <cell r="O92" t="str">
            <v>PUBLICA</v>
          </cell>
          <cell r="P92" t="str">
            <v>22293801</v>
          </cell>
          <cell r="Q92" t="str">
            <v>22293801</v>
          </cell>
          <cell r="R92" t="str">
            <v>KATIA AMADOR PEREZ</v>
          </cell>
          <cell r="S92" t="str">
            <v>22293801</v>
          </cell>
          <cell r="T92" t="str">
            <v>ILEANA ARCE CAMPOS</v>
          </cell>
          <cell r="U92" t="str">
            <v>22942049</v>
          </cell>
        </row>
        <row r="93">
          <cell r="A93" t="str">
            <v>6504</v>
          </cell>
          <cell r="B93" t="str">
            <v>00903</v>
          </cell>
          <cell r="C93" t="str">
            <v>C.T.P. SAN PEDRO DE BARVA</v>
          </cell>
          <cell r="D93" t="str">
            <v>HEREDIA</v>
          </cell>
          <cell r="E93" t="str">
            <v>04</v>
          </cell>
          <cell r="F93" t="str">
            <v>4</v>
          </cell>
          <cell r="G93" t="str">
            <v>02</v>
          </cell>
          <cell r="H93" t="str">
            <v>02</v>
          </cell>
          <cell r="I93" t="str">
            <v>4-02-02</v>
          </cell>
          <cell r="J93" t="str">
            <v>HEREDIA-BARVA-SAN PEDRO</v>
          </cell>
          <cell r="K93" t="str">
            <v>HEREDIA</v>
          </cell>
          <cell r="L93" t="str">
            <v>BARVA</v>
          </cell>
          <cell r="M93" t="str">
            <v>SAN PEDRO</v>
          </cell>
          <cell r="N93" t="str">
            <v>SAN PEDRO</v>
          </cell>
          <cell r="O93" t="str">
            <v>PUBLICA</v>
          </cell>
          <cell r="P93" t="str">
            <v>22382053</v>
          </cell>
          <cell r="Q93" t="str">
            <v>22385053</v>
          </cell>
          <cell r="R93" t="str">
            <v>MARGARITA RAMIREZ BONILLA</v>
          </cell>
          <cell r="S93" t="str">
            <v>22385053</v>
          </cell>
          <cell r="T93" t="str">
            <v>ARIEL EDUARDO MENDEZ MURILLO</v>
          </cell>
          <cell r="U93" t="str">
            <v>22623025</v>
          </cell>
        </row>
        <row r="94">
          <cell r="A94" t="str">
            <v>6505</v>
          </cell>
          <cell r="B94" t="str">
            <v>00918</v>
          </cell>
          <cell r="C94" t="str">
            <v>C.T.P. DE PALMICHAL</v>
          </cell>
          <cell r="D94" t="str">
            <v>PURISCAL</v>
          </cell>
          <cell r="E94" t="str">
            <v>05</v>
          </cell>
          <cell r="F94" t="str">
            <v>1</v>
          </cell>
          <cell r="G94" t="str">
            <v>12</v>
          </cell>
          <cell r="H94" t="str">
            <v>03</v>
          </cell>
          <cell r="I94" t="str">
            <v>1-12-03</v>
          </cell>
          <cell r="J94" t="str">
            <v>SAN JOSE-ACOSTA-PALMICHAL</v>
          </cell>
          <cell r="K94" t="str">
            <v>SAN JOSE</v>
          </cell>
          <cell r="L94" t="str">
            <v>ACOSTA</v>
          </cell>
          <cell r="M94" t="str">
            <v>PALMICHAL</v>
          </cell>
          <cell r="N94" t="str">
            <v>PALMICHAL</v>
          </cell>
          <cell r="O94" t="str">
            <v>PUBLICA</v>
          </cell>
          <cell r="P94" t="str">
            <v>24184409</v>
          </cell>
          <cell r="Q94" t="str">
            <v>-</v>
          </cell>
          <cell r="R94" t="str">
            <v>BRAULIO MONTERO GONZALEZ</v>
          </cell>
          <cell r="S94" t="str">
            <v>24184409</v>
          </cell>
          <cell r="T94" t="str">
            <v>NANCY ZUÑIGA MONTERO</v>
          </cell>
          <cell r="U94">
            <v>24165218</v>
          </cell>
        </row>
        <row r="95">
          <cell r="A95" t="str">
            <v>6502</v>
          </cell>
          <cell r="B95" t="str">
            <v>00919</v>
          </cell>
          <cell r="C95" t="str">
            <v>C.T.P. SANTO CRISTO DE ESQUIPULAS</v>
          </cell>
          <cell r="D95" t="str">
            <v>OCCIDENTE</v>
          </cell>
          <cell r="E95" t="str">
            <v>06</v>
          </cell>
          <cell r="F95" t="str">
            <v>2</v>
          </cell>
          <cell r="G95" t="str">
            <v>07</v>
          </cell>
          <cell r="H95" t="str">
            <v>06</v>
          </cell>
          <cell r="I95" t="str">
            <v>2-07-06</v>
          </cell>
          <cell r="J95" t="str">
            <v>ALAJUELA-PALMARES-ESQUIPULAS</v>
          </cell>
          <cell r="K95" t="str">
            <v>ALAJUELA</v>
          </cell>
          <cell r="L95" t="str">
            <v>PALMARES</v>
          </cell>
          <cell r="M95" t="str">
            <v>ESQUIPULAS</v>
          </cell>
          <cell r="N95" t="str">
            <v>LA ERMITA</v>
          </cell>
          <cell r="O95" t="str">
            <v>PUBLICA</v>
          </cell>
          <cell r="P95" t="str">
            <v>24533107</v>
          </cell>
          <cell r="Q95" t="str">
            <v>24533148</v>
          </cell>
          <cell r="R95" t="str">
            <v>LUIS GMO. SALAS BOGANTES</v>
          </cell>
          <cell r="S95" t="str">
            <v>24533107</v>
          </cell>
          <cell r="T95" t="str">
            <v>MARIA DEL ROSARIO JARA MOYA</v>
          </cell>
          <cell r="U95">
            <v>24531403</v>
          </cell>
        </row>
        <row r="96">
          <cell r="A96" t="str">
            <v>6507</v>
          </cell>
          <cell r="B96" t="str">
            <v>00920</v>
          </cell>
          <cell r="C96" t="str">
            <v>C.T.P. SABANILLA</v>
          </cell>
          <cell r="D96" t="str">
            <v>ALAJUELA</v>
          </cell>
          <cell r="E96" t="str">
            <v>03</v>
          </cell>
          <cell r="F96" t="str">
            <v>2</v>
          </cell>
          <cell r="G96" t="str">
            <v>01</v>
          </cell>
          <cell r="H96" t="str">
            <v>07</v>
          </cell>
          <cell r="I96" t="str">
            <v>2-01-07</v>
          </cell>
          <cell r="J96" t="str">
            <v>ALAJUELA-ALAJUELA-SABANILLA</v>
          </cell>
          <cell r="K96" t="str">
            <v>ALAJUELA</v>
          </cell>
          <cell r="L96" t="str">
            <v>ALAJUELA</v>
          </cell>
          <cell r="M96" t="str">
            <v>SABANILLA</v>
          </cell>
          <cell r="N96" t="str">
            <v>SABANILLA</v>
          </cell>
          <cell r="O96" t="str">
            <v>PUBLICA</v>
          </cell>
          <cell r="P96" t="str">
            <v>24495598</v>
          </cell>
          <cell r="Q96" t="str">
            <v>24495598</v>
          </cell>
          <cell r="R96" t="str">
            <v>LORNA MOLINA CORELLA</v>
          </cell>
          <cell r="S96" t="str">
            <v>24495748</v>
          </cell>
          <cell r="T96" t="str">
            <v>MARVIN JIMENEZ BARBOZA</v>
          </cell>
          <cell r="U96">
            <v>24303339</v>
          </cell>
        </row>
        <row r="97">
          <cell r="A97" t="str">
            <v>6508</v>
          </cell>
          <cell r="B97" t="str">
            <v>00921</v>
          </cell>
          <cell r="C97" t="str">
            <v>C.T.P. SAN RAFAEL DE POAS</v>
          </cell>
          <cell r="D97" t="str">
            <v>ALAJUELA</v>
          </cell>
          <cell r="E97" t="str">
            <v>07</v>
          </cell>
          <cell r="F97" t="str">
            <v>2</v>
          </cell>
          <cell r="G97" t="str">
            <v>08</v>
          </cell>
          <cell r="H97" t="str">
            <v>03</v>
          </cell>
          <cell r="I97" t="str">
            <v>2-08-03</v>
          </cell>
          <cell r="J97" t="str">
            <v>ALAJUELA-POAS-SAN RAFAEL</v>
          </cell>
          <cell r="K97" t="str">
            <v>ALAJUELA</v>
          </cell>
          <cell r="L97" t="str">
            <v>POAS</v>
          </cell>
          <cell r="M97" t="str">
            <v>SAN RAFAEL</v>
          </cell>
          <cell r="N97" t="str">
            <v>SAN RAFAEL</v>
          </cell>
          <cell r="O97" t="str">
            <v>PUBLICA</v>
          </cell>
          <cell r="P97" t="str">
            <v>21006431</v>
          </cell>
          <cell r="Q97" t="str">
            <v>24383132</v>
          </cell>
          <cell r="R97" t="str">
            <v>HERNAN BONILLA CESPEDES</v>
          </cell>
          <cell r="S97" t="str">
            <v>-</v>
          </cell>
          <cell r="T97" t="str">
            <v>MAGDA ROJAS SABORIO</v>
          </cell>
          <cell r="U97">
            <v>24485212</v>
          </cell>
        </row>
        <row r="98">
          <cell r="A98" t="str">
            <v>6506</v>
          </cell>
          <cell r="B98" t="str">
            <v>00922</v>
          </cell>
          <cell r="C98" t="str">
            <v>C.T.P. BOLIVAR</v>
          </cell>
          <cell r="D98" t="str">
            <v>ALAJUELA</v>
          </cell>
          <cell r="E98" t="str">
            <v>06</v>
          </cell>
          <cell r="F98" t="str">
            <v>2</v>
          </cell>
          <cell r="G98" t="str">
            <v>03</v>
          </cell>
          <cell r="H98" t="str">
            <v>08</v>
          </cell>
          <cell r="I98" t="str">
            <v>2-03-08</v>
          </cell>
          <cell r="J98" t="str">
            <v>ALAJUELA-GRECIA-BOLIVAR</v>
          </cell>
          <cell r="K98" t="str">
            <v>ALAJUELA</v>
          </cell>
          <cell r="L98" t="str">
            <v>GRECIA</v>
          </cell>
          <cell r="M98" t="str">
            <v>BOLIVAR</v>
          </cell>
          <cell r="N98" t="str">
            <v>LOS ANGELES</v>
          </cell>
          <cell r="O98" t="str">
            <v>PUBLICA</v>
          </cell>
          <cell r="P98" t="str">
            <v>24941493</v>
          </cell>
          <cell r="Q98" t="str">
            <v>24941493</v>
          </cell>
          <cell r="R98" t="str">
            <v>KATTIA MADRIGAL BALLESTERO</v>
          </cell>
          <cell r="S98" t="str">
            <v>21015992</v>
          </cell>
          <cell r="T98" t="str">
            <v>MARIA DELSIDA ELIZONDO DURAN</v>
          </cell>
          <cell r="U98" t="str">
            <v>24941493</v>
          </cell>
        </row>
        <row r="99">
          <cell r="A99" t="str">
            <v>6503</v>
          </cell>
          <cell r="B99" t="str">
            <v>00923</v>
          </cell>
          <cell r="C99" t="str">
            <v>C.T.P. DE DULCE NOMBRE</v>
          </cell>
          <cell r="D99" t="str">
            <v>CARTAGO</v>
          </cell>
          <cell r="E99" t="str">
            <v>02</v>
          </cell>
          <cell r="F99" t="str">
            <v>3</v>
          </cell>
          <cell r="G99" t="str">
            <v>01</v>
          </cell>
          <cell r="H99" t="str">
            <v>09</v>
          </cell>
          <cell r="I99" t="str">
            <v>3-01-09</v>
          </cell>
          <cell r="J99" t="str">
            <v xml:space="preserve">CARTAGO-CARTAGO-DULCE NOMBRE  </v>
          </cell>
          <cell r="K99" t="str">
            <v>CARTAGO</v>
          </cell>
          <cell r="L99" t="str">
            <v>CARTAGO</v>
          </cell>
          <cell r="M99" t="str">
            <v xml:space="preserve">DULCE NOMBRE  </v>
          </cell>
          <cell r="N99" t="str">
            <v>DULCE NOMBRE</v>
          </cell>
          <cell r="O99" t="str">
            <v>PUBLICA</v>
          </cell>
          <cell r="P99">
            <v>25536190</v>
          </cell>
          <cell r="Q99" t="str">
            <v>25536190</v>
          </cell>
          <cell r="R99" t="str">
            <v>DAVID JIMENEZ MONGE</v>
          </cell>
          <cell r="S99">
            <v>25536190</v>
          </cell>
          <cell r="T99" t="str">
            <v>ZIANE SOTO UREÑA</v>
          </cell>
          <cell r="U99">
            <v>25371825</v>
          </cell>
        </row>
        <row r="100">
          <cell r="A100" t="str">
            <v>6537</v>
          </cell>
          <cell r="B100" t="str">
            <v>00931</v>
          </cell>
          <cell r="C100" t="str">
            <v>C.T.P. SANTA EULALIA</v>
          </cell>
          <cell r="D100" t="str">
            <v>ALAJUELA</v>
          </cell>
          <cell r="E100" t="str">
            <v>08</v>
          </cell>
          <cell r="F100" t="str">
            <v>2</v>
          </cell>
          <cell r="G100" t="str">
            <v>05</v>
          </cell>
          <cell r="H100" t="str">
            <v>07</v>
          </cell>
          <cell r="I100" t="str">
            <v>2-05-07</v>
          </cell>
          <cell r="J100" t="str">
            <v>ALAJUELA-ATENAS-SANTA EULALIA</v>
          </cell>
          <cell r="K100" t="str">
            <v>ALAJUELA</v>
          </cell>
          <cell r="L100" t="str">
            <v>ATENAS</v>
          </cell>
          <cell r="M100" t="str">
            <v>SANTA EULALIA</v>
          </cell>
          <cell r="N100" t="str">
            <v>SANTA EULALIA</v>
          </cell>
          <cell r="O100" t="str">
            <v>PUBLICA</v>
          </cell>
          <cell r="P100" t="str">
            <v>24460703</v>
          </cell>
          <cell r="Q100" t="str">
            <v>24460703</v>
          </cell>
          <cell r="R100" t="str">
            <v>ROGER RUIZ ESQUIVEL</v>
          </cell>
          <cell r="S100" t="str">
            <v>61582100</v>
          </cell>
          <cell r="T100" t="str">
            <v>LUIS ENRIQUE RIVERA OVARES</v>
          </cell>
          <cell r="U100">
            <v>24465922</v>
          </cell>
        </row>
        <row r="101">
          <cell r="A101" t="str">
            <v>6532</v>
          </cell>
          <cell r="B101" t="str">
            <v>00932</v>
          </cell>
          <cell r="C101" t="str">
            <v>C.T.P. AMBIENTALISTA ISAIAS RETANA</v>
          </cell>
          <cell r="D101" t="str">
            <v>PEREZ ZELEDON</v>
          </cell>
          <cell r="E101" t="str">
            <v>02</v>
          </cell>
          <cell r="F101" t="str">
            <v>1</v>
          </cell>
          <cell r="G101" t="str">
            <v>19</v>
          </cell>
          <cell r="H101" t="str">
            <v>01</v>
          </cell>
          <cell r="I101" t="str">
            <v>1-19-01</v>
          </cell>
          <cell r="J101" t="str">
            <v>SAN JOSE-PEREZ ZELEDON-SAN ISIDRO DE EL GENERAL</v>
          </cell>
          <cell r="K101" t="str">
            <v>SAN JOSE</v>
          </cell>
          <cell r="L101" t="str">
            <v>PEREZ ZELEDON</v>
          </cell>
          <cell r="M101" t="str">
            <v>SAN ISIDRO DE EL GENERAL</v>
          </cell>
          <cell r="N101" t="str">
            <v>PEDREGOSO</v>
          </cell>
          <cell r="O101" t="str">
            <v>PUBLICA</v>
          </cell>
          <cell r="P101" t="str">
            <v>27714243</v>
          </cell>
          <cell r="Q101" t="str">
            <v>-</v>
          </cell>
          <cell r="R101" t="str">
            <v>ARNULFO ALVARADO LOPEZ</v>
          </cell>
          <cell r="S101" t="str">
            <v>27714243</v>
          </cell>
          <cell r="T101" t="str">
            <v>ENRIQUE GIOVANNI FALLAS GAMBOA</v>
          </cell>
          <cell r="U101">
            <v>27719646</v>
          </cell>
        </row>
        <row r="102">
          <cell r="A102" t="str">
            <v>6534</v>
          </cell>
          <cell r="B102" t="str">
            <v>00934</v>
          </cell>
          <cell r="C102" t="str">
            <v>C.T.P. SANTA LUCIA</v>
          </cell>
          <cell r="D102" t="str">
            <v>CARTAGO</v>
          </cell>
          <cell r="E102" t="str">
            <v>05</v>
          </cell>
          <cell r="F102" t="str">
            <v>3</v>
          </cell>
          <cell r="G102" t="str">
            <v>02</v>
          </cell>
          <cell r="H102" t="str">
            <v>05</v>
          </cell>
          <cell r="I102" t="str">
            <v>3-02-05</v>
          </cell>
          <cell r="J102" t="str">
            <v>CARTAGO-PARAISO-LLANOS DE SANTA LUCIA</v>
          </cell>
          <cell r="K102" t="str">
            <v>CARTAGO</v>
          </cell>
          <cell r="L102" t="str">
            <v>PARAISO</v>
          </cell>
          <cell r="M102" t="str">
            <v>LLANOS DE SANTA LUCIA</v>
          </cell>
          <cell r="N102" t="str">
            <v>SANTA LUCIA</v>
          </cell>
          <cell r="O102" t="str">
            <v>PUBLICA</v>
          </cell>
          <cell r="P102" t="str">
            <v>25745990</v>
          </cell>
          <cell r="Q102" t="str">
            <v>25745990</v>
          </cell>
          <cell r="R102" t="str">
            <v>ANABEL VARGAS CALDERON</v>
          </cell>
          <cell r="S102" t="str">
            <v>25745990</v>
          </cell>
          <cell r="T102" t="str">
            <v>LUIS FRANCISCO QUESADA MENDEZ</v>
          </cell>
          <cell r="U102" t="str">
            <v>25750123</v>
          </cell>
        </row>
        <row r="103">
          <cell r="A103" t="str">
            <v>6529</v>
          </cell>
          <cell r="B103" t="str">
            <v>00935</v>
          </cell>
          <cell r="C103" t="str">
            <v>C.T.P. ABELARDO BONILLA BALDARES</v>
          </cell>
          <cell r="D103" t="str">
            <v>SAN JOSE NORTE</v>
          </cell>
          <cell r="E103" t="str">
            <v>05</v>
          </cell>
          <cell r="F103" t="str">
            <v>1</v>
          </cell>
          <cell r="G103" t="str">
            <v>14</v>
          </cell>
          <cell r="H103" t="str">
            <v>02</v>
          </cell>
          <cell r="I103" t="str">
            <v>1-14-02</v>
          </cell>
          <cell r="J103" t="str">
            <v>SAN JOSE-MORAVIA-SAN JERONIMO</v>
          </cell>
          <cell r="K103" t="str">
            <v>SAN JOSE</v>
          </cell>
          <cell r="L103" t="str">
            <v>MORAVIA</v>
          </cell>
          <cell r="M103" t="str">
            <v>SAN JERONIMO</v>
          </cell>
          <cell r="N103" t="str">
            <v>SAN JERONIMO</v>
          </cell>
          <cell r="O103" t="str">
            <v>PUBLICA</v>
          </cell>
          <cell r="P103" t="str">
            <v>22947119</v>
          </cell>
          <cell r="Q103" t="str">
            <v>-</v>
          </cell>
          <cell r="R103" t="str">
            <v>ABRAHAM JOSE BERROCAL ROGERS</v>
          </cell>
          <cell r="S103">
            <v>22947119</v>
          </cell>
          <cell r="T103" t="str">
            <v>WILFREDO CASTRO CAMPOS</v>
          </cell>
          <cell r="U103">
            <v>22352880</v>
          </cell>
        </row>
        <row r="104">
          <cell r="A104" t="str">
            <v>6527</v>
          </cell>
          <cell r="B104" t="str">
            <v>00936</v>
          </cell>
          <cell r="C104" t="str">
            <v>C.T.P. MAXIMO QUESADA PICADO</v>
          </cell>
          <cell r="D104" t="str">
            <v>DESAMPARADOS</v>
          </cell>
          <cell r="E104" t="str">
            <v>01</v>
          </cell>
          <cell r="F104" t="str">
            <v>1</v>
          </cell>
          <cell r="G104" t="str">
            <v>03</v>
          </cell>
          <cell r="H104" t="str">
            <v>07</v>
          </cell>
          <cell r="I104" t="str">
            <v>1-03-07</v>
          </cell>
          <cell r="J104" t="str">
            <v>SAN JOSE-DESAMPARADOS-PATARRA</v>
          </cell>
          <cell r="K104" t="str">
            <v>SAN JOSE</v>
          </cell>
          <cell r="L104" t="str">
            <v>DESAMPARADOS</v>
          </cell>
          <cell r="M104" t="str">
            <v>PATARRA</v>
          </cell>
          <cell r="N104" t="str">
            <v>SALITRILLOS</v>
          </cell>
          <cell r="O104" t="str">
            <v>PUBLICA</v>
          </cell>
          <cell r="P104">
            <v>22764262</v>
          </cell>
          <cell r="Q104">
            <v>22764262</v>
          </cell>
          <cell r="R104" t="str">
            <v>ALEJANDRO BRENES GAMBOA</v>
          </cell>
          <cell r="S104">
            <v>22764262</v>
          </cell>
          <cell r="T104" t="str">
            <v>MANUEL CALDERON ESQUIVEL</v>
          </cell>
          <cell r="U104">
            <v>22591833</v>
          </cell>
        </row>
        <row r="105">
          <cell r="A105" t="str">
            <v>6528</v>
          </cell>
          <cell r="B105" t="str">
            <v>00937</v>
          </cell>
          <cell r="C105" t="str">
            <v>C.T.P. PURRAL</v>
          </cell>
          <cell r="D105" t="str">
            <v>SAN JOSE NORTE</v>
          </cell>
          <cell r="E105" t="str">
            <v>02</v>
          </cell>
          <cell r="F105" t="str">
            <v>1</v>
          </cell>
          <cell r="G105" t="str">
            <v>08</v>
          </cell>
          <cell r="H105" t="str">
            <v>07</v>
          </cell>
          <cell r="I105" t="str">
            <v>1-08-07</v>
          </cell>
          <cell r="J105" t="str">
            <v>SAN JOSE-GOICOECHEA-PURRAL</v>
          </cell>
          <cell r="K105" t="str">
            <v>SAN JOSE</v>
          </cell>
          <cell r="L105" t="str">
            <v>GOICOECHEA</v>
          </cell>
          <cell r="M105" t="str">
            <v>PURRAL</v>
          </cell>
          <cell r="N105" t="str">
            <v>BELLA VISTA</v>
          </cell>
          <cell r="O105" t="str">
            <v>PUBLICA</v>
          </cell>
          <cell r="P105" t="str">
            <v>22451046</v>
          </cell>
          <cell r="Q105" t="str">
            <v>-</v>
          </cell>
          <cell r="R105" t="str">
            <v>SUE ADRIAN CHINCHILLA CALDERON</v>
          </cell>
          <cell r="S105" t="str">
            <v>22451046</v>
          </cell>
          <cell r="T105" t="str">
            <v>KENNETH RODOLFO JIMENEZ GONZALEZ</v>
          </cell>
          <cell r="U105" t="str">
            <v>22450450</v>
          </cell>
        </row>
        <row r="106">
          <cell r="A106" t="str">
            <v>6533</v>
          </cell>
          <cell r="B106" t="str">
            <v>00939</v>
          </cell>
          <cell r="C106" t="str">
            <v>C.T.P. OREAMUNO</v>
          </cell>
          <cell r="D106" t="str">
            <v>CARTAGO</v>
          </cell>
          <cell r="E106" t="str">
            <v>04</v>
          </cell>
          <cell r="F106" t="str">
            <v>3</v>
          </cell>
          <cell r="G106" t="str">
            <v>07</v>
          </cell>
          <cell r="H106" t="str">
            <v>01</v>
          </cell>
          <cell r="I106" t="str">
            <v>3-07-01</v>
          </cell>
          <cell r="J106" t="str">
            <v>CARTAGO-OREAMUNO-SAN RAFAEL</v>
          </cell>
          <cell r="K106" t="str">
            <v>CARTAGO</v>
          </cell>
          <cell r="L106" t="str">
            <v>OREAMUNO</v>
          </cell>
          <cell r="M106" t="str">
            <v>SAN RAFAEL</v>
          </cell>
          <cell r="N106" t="str">
            <v>CORAZON DE JESUS</v>
          </cell>
          <cell r="O106" t="str">
            <v>PUBLICA</v>
          </cell>
          <cell r="P106" t="str">
            <v>25517316</v>
          </cell>
          <cell r="Q106" t="str">
            <v>25514409</v>
          </cell>
          <cell r="R106" t="str">
            <v>RAUL MIRANDA MESEN</v>
          </cell>
          <cell r="S106" t="str">
            <v>25517316</v>
          </cell>
          <cell r="T106" t="str">
            <v>KATIA ARAYA ARAYA</v>
          </cell>
          <cell r="U106">
            <v>25512483</v>
          </cell>
        </row>
        <row r="107">
          <cell r="A107" t="str">
            <v>6536</v>
          </cell>
          <cell r="B107" t="str">
            <v>00940</v>
          </cell>
          <cell r="C107" t="str">
            <v>C.T.P. ROSARIO DE NARANJO</v>
          </cell>
          <cell r="D107" t="str">
            <v>OCCIDENTE</v>
          </cell>
          <cell r="E107" t="str">
            <v>05</v>
          </cell>
          <cell r="F107" t="str">
            <v>2</v>
          </cell>
          <cell r="G107" t="str">
            <v>06</v>
          </cell>
          <cell r="H107" t="str">
            <v>07</v>
          </cell>
          <cell r="I107" t="str">
            <v>2-06-07</v>
          </cell>
          <cell r="J107" t="str">
            <v>ALAJUELA-NARANJO-ROSARIO</v>
          </cell>
          <cell r="K107" t="str">
            <v>ALAJUELA</v>
          </cell>
          <cell r="L107" t="str">
            <v>NARANJO</v>
          </cell>
          <cell r="M107" t="str">
            <v>ROSARIO</v>
          </cell>
          <cell r="N107" t="str">
            <v>SECTOR VARGAS</v>
          </cell>
          <cell r="O107" t="str">
            <v>PUBLICA</v>
          </cell>
          <cell r="P107" t="str">
            <v>24510404</v>
          </cell>
          <cell r="Q107" t="str">
            <v>24511819</v>
          </cell>
          <cell r="R107" t="str">
            <v>MARYORIE HERNANDEZ ROJAS</v>
          </cell>
          <cell r="S107">
            <v>245018019</v>
          </cell>
          <cell r="T107" t="str">
            <v>GEOVANNY ROJAS MORALES</v>
          </cell>
          <cell r="U107">
            <v>24511520</v>
          </cell>
        </row>
        <row r="108">
          <cell r="A108" t="str">
            <v>6524</v>
          </cell>
          <cell r="B108" t="str">
            <v>00946</v>
          </cell>
          <cell r="C108" t="str">
            <v>C.T.P. SAN ISIDRO DE HEREDIA</v>
          </cell>
          <cell r="D108" t="str">
            <v>HEREDIA</v>
          </cell>
          <cell r="E108" t="str">
            <v>06</v>
          </cell>
          <cell r="F108" t="str">
            <v>4</v>
          </cell>
          <cell r="G108" t="str">
            <v>06</v>
          </cell>
          <cell r="H108" t="str">
            <v>02</v>
          </cell>
          <cell r="I108" t="str">
            <v>4-06-02</v>
          </cell>
          <cell r="J108" t="str">
            <v>HEREDIA-SAN ISIDRO-SAN JOSE</v>
          </cell>
          <cell r="K108" t="str">
            <v>HEREDIA</v>
          </cell>
          <cell r="L108" t="str">
            <v>SAN ISIDRO</v>
          </cell>
          <cell r="M108" t="str">
            <v>SAN JOSE</v>
          </cell>
          <cell r="N108" t="str">
            <v>SAN JOSECITO</v>
          </cell>
          <cell r="O108" t="str">
            <v>PUBLICA</v>
          </cell>
          <cell r="P108" t="str">
            <v>22685475</v>
          </cell>
          <cell r="Q108" t="str">
            <v>22685475</v>
          </cell>
          <cell r="R108" t="str">
            <v>ADRIAN GRANADOS MASIS</v>
          </cell>
          <cell r="S108">
            <v>22685475</v>
          </cell>
          <cell r="T108" t="str">
            <v>MARCO ANTONIO MARCOS ARCE</v>
          </cell>
          <cell r="U108">
            <v>22618569</v>
          </cell>
        </row>
        <row r="109">
          <cell r="A109" t="str">
            <v>6525</v>
          </cell>
          <cell r="B109" t="str">
            <v>00947</v>
          </cell>
          <cell r="C109" t="str">
            <v>C.T.P. SANTO DOMINGO</v>
          </cell>
          <cell r="D109" t="str">
            <v>HEREDIA</v>
          </cell>
          <cell r="E109" t="str">
            <v>05</v>
          </cell>
          <cell r="F109" t="str">
            <v>4</v>
          </cell>
          <cell r="G109" t="str">
            <v>03</v>
          </cell>
          <cell r="H109" t="str">
            <v>06</v>
          </cell>
          <cell r="I109" t="str">
            <v>4-03-06</v>
          </cell>
          <cell r="J109" t="str">
            <v>HEREDIA-SANTO DOMINGO-SANTA ROSA</v>
          </cell>
          <cell r="K109" t="str">
            <v>HEREDIA</v>
          </cell>
          <cell r="L109" t="str">
            <v>SANTO DOMINGO</v>
          </cell>
          <cell r="M109" t="str">
            <v>SANTA ROSA</v>
          </cell>
          <cell r="N109" t="str">
            <v>SANTA ROSA</v>
          </cell>
          <cell r="O109" t="str">
            <v>PUBLICA</v>
          </cell>
          <cell r="P109" t="str">
            <v>22443190</v>
          </cell>
          <cell r="Q109" t="str">
            <v>22443190</v>
          </cell>
          <cell r="R109" t="str">
            <v>MAURICIO OBANDO OBANDO</v>
          </cell>
          <cell r="S109">
            <v>22443190</v>
          </cell>
          <cell r="T109" t="str">
            <v>JOHEL QUESADA CAMACHO</v>
          </cell>
          <cell r="U109">
            <v>25660341</v>
          </cell>
        </row>
        <row r="110">
          <cell r="A110" t="str">
            <v>6526</v>
          </cell>
          <cell r="B110" t="str">
            <v>00948</v>
          </cell>
          <cell r="C110" t="str">
            <v>C.T.P. MERCEDES NORTE</v>
          </cell>
          <cell r="D110" t="str">
            <v>HEREDIA</v>
          </cell>
          <cell r="E110" t="str">
            <v>02</v>
          </cell>
          <cell r="F110" t="str">
            <v>4</v>
          </cell>
          <cell r="G110" t="str">
            <v>01</v>
          </cell>
          <cell r="H110" t="str">
            <v>02</v>
          </cell>
          <cell r="I110" t="str">
            <v>4-01-02</v>
          </cell>
          <cell r="J110" t="str">
            <v>HEREDIA-HEREDIA-MERCEDES</v>
          </cell>
          <cell r="K110" t="str">
            <v>HEREDIA</v>
          </cell>
          <cell r="L110" t="str">
            <v>HEREDIA</v>
          </cell>
          <cell r="M110" t="str">
            <v>MERCEDES</v>
          </cell>
          <cell r="N110" t="str">
            <v>MERCEDES NORTE</v>
          </cell>
          <cell r="O110" t="str">
            <v>PUBLICA</v>
          </cell>
          <cell r="P110" t="str">
            <v>22605090</v>
          </cell>
          <cell r="Q110" t="str">
            <v>22617445</v>
          </cell>
          <cell r="R110" t="str">
            <v>LAURA RAMON ELIZONDO</v>
          </cell>
          <cell r="S110">
            <v>22605090</v>
          </cell>
          <cell r="T110" t="str">
            <v>GRETTEL MARIA MORALES ROJAS</v>
          </cell>
          <cell r="U110">
            <v>22378013</v>
          </cell>
        </row>
        <row r="111">
          <cell r="A111" t="str">
            <v>6530</v>
          </cell>
          <cell r="B111" t="str">
            <v>00949</v>
          </cell>
          <cell r="C111" t="str">
            <v>C.T.P. PAVAS</v>
          </cell>
          <cell r="D111" t="str">
            <v>SAN JOSE OESTE</v>
          </cell>
          <cell r="E111" t="str">
            <v>02</v>
          </cell>
          <cell r="F111" t="str">
            <v>1</v>
          </cell>
          <cell r="G111" t="str">
            <v>01</v>
          </cell>
          <cell r="H111" t="str">
            <v>09</v>
          </cell>
          <cell r="I111" t="str">
            <v>1-01-09</v>
          </cell>
          <cell r="J111" t="str">
            <v>SAN JOSE-SAN JOSE-PAVAS</v>
          </cell>
          <cell r="K111" t="str">
            <v>SAN JOSE</v>
          </cell>
          <cell r="L111" t="str">
            <v>SAN JOSE</v>
          </cell>
          <cell r="M111" t="str">
            <v>PAVAS</v>
          </cell>
          <cell r="N111" t="str">
            <v>PAVAS CENTRO</v>
          </cell>
          <cell r="O111" t="str">
            <v>PUBLICA</v>
          </cell>
          <cell r="P111" t="str">
            <v>22962805</v>
          </cell>
          <cell r="Q111" t="str">
            <v>22962807</v>
          </cell>
          <cell r="R111" t="str">
            <v>BEATRIZ ROJAS AGÜERO</v>
          </cell>
          <cell r="S111" t="str">
            <v>22962805</v>
          </cell>
          <cell r="T111" t="str">
            <v>SUSAN RAQUEL VINDAS MADRIGAL</v>
          </cell>
          <cell r="U111" t="str">
            <v>22914901</v>
          </cell>
        </row>
        <row r="112">
          <cell r="A112" t="str">
            <v>6535</v>
          </cell>
          <cell r="B112" t="str">
            <v>00950</v>
          </cell>
          <cell r="C112" t="str">
            <v>C.T.P. CALLE ZAMORA</v>
          </cell>
          <cell r="D112" t="str">
            <v>OCCIDENTE</v>
          </cell>
          <cell r="E112" t="str">
            <v>01</v>
          </cell>
          <cell r="F112" t="str">
            <v>2</v>
          </cell>
          <cell r="G112" t="str">
            <v>02</v>
          </cell>
          <cell r="H112" t="str">
            <v>06</v>
          </cell>
          <cell r="I112" t="str">
            <v>2-02-06</v>
          </cell>
          <cell r="J112" t="str">
            <v>ALAJUELA-SAN RAMON-SAN RAFAEL</v>
          </cell>
          <cell r="K112" t="str">
            <v>ALAJUELA</v>
          </cell>
          <cell r="L112" t="str">
            <v>SAN RAMON</v>
          </cell>
          <cell r="M112" t="str">
            <v>SAN RAFAEL</v>
          </cell>
          <cell r="N112" t="str">
            <v>CALLE ZAMORA</v>
          </cell>
          <cell r="O112" t="str">
            <v>PUBLICA</v>
          </cell>
          <cell r="P112" t="str">
            <v>24450793</v>
          </cell>
          <cell r="Q112" t="str">
            <v>24450793</v>
          </cell>
          <cell r="R112" t="str">
            <v>ALBERTO HERNANDEZ ENRIQUEZ</v>
          </cell>
          <cell r="S112" t="str">
            <v>-</v>
          </cell>
          <cell r="T112" t="str">
            <v>GRETHEL AVILA VARGAS</v>
          </cell>
          <cell r="U112">
            <v>24456978</v>
          </cell>
        </row>
        <row r="113">
          <cell r="A113" t="str">
            <v>6538</v>
          </cell>
          <cell r="B113" t="str">
            <v>00967</v>
          </cell>
          <cell r="C113" t="str">
            <v>C.T.P. DE CAÑAS</v>
          </cell>
          <cell r="D113" t="str">
            <v>CAÑAS</v>
          </cell>
          <cell r="E113" t="str">
            <v>01</v>
          </cell>
          <cell r="F113" t="str">
            <v>5</v>
          </cell>
          <cell r="G113" t="str">
            <v>06</v>
          </cell>
          <cell r="H113" t="str">
            <v>01</v>
          </cell>
          <cell r="I113" t="str">
            <v>5-06-01</v>
          </cell>
          <cell r="J113" t="str">
            <v>GUANACASTE-CAÑAS-CAÑAS</v>
          </cell>
          <cell r="K113" t="str">
            <v>GUANACASTE</v>
          </cell>
          <cell r="L113" t="str">
            <v>CAÑAS</v>
          </cell>
          <cell r="M113" t="str">
            <v>CAÑAS</v>
          </cell>
          <cell r="N113" t="str">
            <v>CAÑAS</v>
          </cell>
          <cell r="O113" t="str">
            <v>PUBLICA</v>
          </cell>
          <cell r="P113" t="str">
            <v>26689015</v>
          </cell>
          <cell r="Q113" t="str">
            <v>26687232</v>
          </cell>
          <cell r="R113" t="str">
            <v>ELIETH FERNANDEZ CABEZAS</v>
          </cell>
          <cell r="S113" t="str">
            <v>26689015</v>
          </cell>
          <cell r="T113" t="str">
            <v>YESSENIA RUIZ MATARRITA</v>
          </cell>
          <cell r="U113" t="str">
            <v>26692911</v>
          </cell>
        </row>
        <row r="114">
          <cell r="A114" t="str">
            <v>6531</v>
          </cell>
          <cell r="B114" t="str">
            <v>00968</v>
          </cell>
          <cell r="C114" t="str">
            <v>C.T.P. DE ASERRI</v>
          </cell>
          <cell r="D114" t="str">
            <v>DESAMPARADOS</v>
          </cell>
          <cell r="E114" t="str">
            <v>03</v>
          </cell>
          <cell r="F114" t="str">
            <v>1</v>
          </cell>
          <cell r="G114" t="str">
            <v>06</v>
          </cell>
          <cell r="H114" t="str">
            <v>07</v>
          </cell>
          <cell r="I114" t="str">
            <v>1-06-07</v>
          </cell>
          <cell r="J114" t="str">
            <v>SAN JOSE-ASERRI-SALITRILLOS</v>
          </cell>
          <cell r="K114" t="str">
            <v>SAN JOSE</v>
          </cell>
          <cell r="L114" t="str">
            <v>ASERRI</v>
          </cell>
          <cell r="M114" t="str">
            <v>SALITRILLOS</v>
          </cell>
          <cell r="N114" t="str">
            <v>SALITRILLOS</v>
          </cell>
          <cell r="O114" t="str">
            <v>PUBLICA</v>
          </cell>
          <cell r="P114" t="str">
            <v>22305222</v>
          </cell>
          <cell r="Q114" t="str">
            <v>22305222</v>
          </cell>
          <cell r="R114" t="str">
            <v>ALBERTO QUIROS ABARCA</v>
          </cell>
          <cell r="S114">
            <v>83716946</v>
          </cell>
          <cell r="T114" t="str">
            <v>MARVIN ALBERTO DIAZ CAMACHO</v>
          </cell>
          <cell r="U114">
            <v>22301358</v>
          </cell>
        </row>
        <row r="115">
          <cell r="A115" t="str">
            <v>6548</v>
          </cell>
          <cell r="B115" t="str">
            <v>00983</v>
          </cell>
          <cell r="C115" t="str">
            <v>C.T.P. DE MORA</v>
          </cell>
          <cell r="D115" t="str">
            <v>PURISCAL</v>
          </cell>
          <cell r="E115" t="str">
            <v>05</v>
          </cell>
          <cell r="F115" t="str">
            <v>1</v>
          </cell>
          <cell r="G115" t="str">
            <v>07</v>
          </cell>
          <cell r="H115" t="str">
            <v>01</v>
          </cell>
          <cell r="I115" t="str">
            <v>1-07-01</v>
          </cell>
          <cell r="J115" t="str">
            <v>SAN JOSE-MORA-COLON</v>
          </cell>
          <cell r="K115" t="str">
            <v>SAN JOSE</v>
          </cell>
          <cell r="L115" t="str">
            <v>MORA</v>
          </cell>
          <cell r="M115" t="str">
            <v>COLON</v>
          </cell>
          <cell r="N115" t="str">
            <v>COLON</v>
          </cell>
          <cell r="O115" t="str">
            <v>PUBLICA</v>
          </cell>
          <cell r="P115" t="str">
            <v>22490215</v>
          </cell>
          <cell r="Q115" t="str">
            <v>-</v>
          </cell>
          <cell r="R115" t="str">
            <v>DORA ALICIA AGUILAR MATAMOROS</v>
          </cell>
          <cell r="S115" t="str">
            <v>22490215</v>
          </cell>
          <cell r="T115" t="str">
            <v>NANCY ZUÑIGA MONTERO</v>
          </cell>
          <cell r="U115">
            <v>24165218</v>
          </cell>
        </row>
        <row r="116">
          <cell r="A116" t="str">
            <v>6550</v>
          </cell>
          <cell r="B116" t="str">
            <v>00984</v>
          </cell>
          <cell r="C116" t="str">
            <v>C.T.P. ESPARZA</v>
          </cell>
          <cell r="D116" t="str">
            <v>PUNTARENAS</v>
          </cell>
          <cell r="E116" t="str">
            <v>07</v>
          </cell>
          <cell r="F116" t="str">
            <v>6</v>
          </cell>
          <cell r="G116" t="str">
            <v>02</v>
          </cell>
          <cell r="H116" t="str">
            <v>04</v>
          </cell>
          <cell r="I116" t="str">
            <v>6-02-04</v>
          </cell>
          <cell r="J116" t="str">
            <v>PUNTARENAS-ESPARZA-SAN RAFAEL</v>
          </cell>
          <cell r="K116" t="str">
            <v>PUNTARENAS</v>
          </cell>
          <cell r="L116" t="str">
            <v>ESPARZA</v>
          </cell>
          <cell r="M116" t="str">
            <v>SAN RAFAEL</v>
          </cell>
          <cell r="N116" t="str">
            <v>VARON</v>
          </cell>
          <cell r="O116" t="str">
            <v>PUBLICA</v>
          </cell>
          <cell r="P116" t="str">
            <v>26355524</v>
          </cell>
          <cell r="Q116" t="str">
            <v>26355524</v>
          </cell>
          <cell r="R116" t="str">
            <v>EZEQUIEL VARGAS SALAS</v>
          </cell>
          <cell r="S116" t="str">
            <v>89131471</v>
          </cell>
          <cell r="T116" t="str">
            <v>ELENA LORENA ARAYA QUIROS</v>
          </cell>
          <cell r="U116" t="str">
            <v>26350583</v>
          </cell>
        </row>
        <row r="117">
          <cell r="A117" t="str">
            <v>6549</v>
          </cell>
          <cell r="B117" t="str">
            <v>00985</v>
          </cell>
          <cell r="C117" t="str">
            <v>C.T.P. ZARCERO</v>
          </cell>
          <cell r="D117" t="str">
            <v>OCCIDENTE</v>
          </cell>
          <cell r="E117" t="str">
            <v>07</v>
          </cell>
          <cell r="F117" t="str">
            <v>2</v>
          </cell>
          <cell r="G117" t="str">
            <v>11</v>
          </cell>
          <cell r="H117" t="str">
            <v>01</v>
          </cell>
          <cell r="I117" t="str">
            <v>2-11-01</v>
          </cell>
          <cell r="J117" t="str">
            <v>ALAJUELA-ZARCERO-ZARCERO</v>
          </cell>
          <cell r="K117" t="str">
            <v>ALAJUELA</v>
          </cell>
          <cell r="L117" t="str">
            <v>ZARCERO</v>
          </cell>
          <cell r="M117" t="str">
            <v>ZARCERO</v>
          </cell>
          <cell r="N117" t="str">
            <v>GUADALUPE</v>
          </cell>
          <cell r="O117" t="str">
            <v>PUBLICA</v>
          </cell>
          <cell r="P117" t="str">
            <v>24631213</v>
          </cell>
          <cell r="Q117" t="str">
            <v>24631213</v>
          </cell>
          <cell r="R117" t="str">
            <v>SEYLYN ARAYA MORALES</v>
          </cell>
          <cell r="S117">
            <v>88855457</v>
          </cell>
          <cell r="T117" t="str">
            <v>GONZALO BARAHONA SOLANO</v>
          </cell>
          <cell r="U117">
            <v>24633545</v>
          </cell>
        </row>
        <row r="118">
          <cell r="A118" t="str">
            <v>6547</v>
          </cell>
          <cell r="B118" t="str">
            <v>00986</v>
          </cell>
          <cell r="C118" t="str">
            <v>C.T.P. DE ATENAS</v>
          </cell>
          <cell r="D118" t="str">
            <v>ALAJUELA</v>
          </cell>
          <cell r="E118" t="str">
            <v>08</v>
          </cell>
          <cell r="F118" t="str">
            <v>2</v>
          </cell>
          <cell r="G118" t="str">
            <v>05</v>
          </cell>
          <cell r="H118" t="str">
            <v>01</v>
          </cell>
          <cell r="I118" t="str">
            <v>2-05-01</v>
          </cell>
          <cell r="J118" t="str">
            <v>ALAJUELA-ATENAS-ATENAS</v>
          </cell>
          <cell r="K118" t="str">
            <v>ALAJUELA</v>
          </cell>
          <cell r="L118" t="str">
            <v>ATENAS</v>
          </cell>
          <cell r="M118" t="str">
            <v>ATENAS</v>
          </cell>
          <cell r="N118" t="str">
            <v>ATENAS</v>
          </cell>
          <cell r="O118" t="str">
            <v>PUBLICA</v>
          </cell>
          <cell r="P118" t="str">
            <v>24461271</v>
          </cell>
          <cell r="Q118" t="str">
            <v>24461255</v>
          </cell>
          <cell r="R118" t="str">
            <v>GRACE ZAMORA SANCHEZ</v>
          </cell>
          <cell r="S118">
            <v>24461215</v>
          </cell>
          <cell r="T118" t="str">
            <v>LUIS ENRIQUE RIVERA OVARES</v>
          </cell>
          <cell r="U118">
            <v>24465922</v>
          </cell>
        </row>
        <row r="119">
          <cell r="A119" t="str">
            <v>6578</v>
          </cell>
          <cell r="B119" t="str">
            <v>01011</v>
          </cell>
          <cell r="C119" t="str">
            <v>C.T.P. BARRIO IRVIN</v>
          </cell>
          <cell r="D119" t="str">
            <v>LIBERIA</v>
          </cell>
          <cell r="E119" t="str">
            <v>01</v>
          </cell>
          <cell r="F119" t="str">
            <v>5</v>
          </cell>
          <cell r="G119" t="str">
            <v>10</v>
          </cell>
          <cell r="H119" t="str">
            <v>01</v>
          </cell>
          <cell r="I119" t="str">
            <v>5-10-01</v>
          </cell>
          <cell r="J119" t="str">
            <v>GUANACASTE-LA CRUZ-LA CRUZ</v>
          </cell>
          <cell r="K119" t="str">
            <v>GUANACASTE</v>
          </cell>
          <cell r="L119" t="str">
            <v>LA CRUZ</v>
          </cell>
          <cell r="M119" t="str">
            <v>LA CRUZ</v>
          </cell>
          <cell r="N119" t="str">
            <v>BARRIO IRVIN</v>
          </cell>
          <cell r="O119" t="str">
            <v>PUBLICA</v>
          </cell>
          <cell r="P119" t="str">
            <v>88672014</v>
          </cell>
          <cell r="Q119" t="str">
            <v>26799174</v>
          </cell>
          <cell r="R119" t="str">
            <v>OLGA MARIA LOPEZ MEDRANO</v>
          </cell>
          <cell r="S119">
            <v>88672014</v>
          </cell>
          <cell r="T119" t="str">
            <v>BERNY ALBERTO MUÑOZ PORRAS</v>
          </cell>
          <cell r="U119">
            <v>26799174</v>
          </cell>
        </row>
        <row r="120">
          <cell r="A120" t="str">
            <v>6579</v>
          </cell>
          <cell r="B120" t="str">
            <v>01012</v>
          </cell>
          <cell r="C120" t="str">
            <v>C.T.P. DE LIVERPOOL</v>
          </cell>
          <cell r="D120" t="str">
            <v>LIMON</v>
          </cell>
          <cell r="E120" t="str">
            <v>07</v>
          </cell>
          <cell r="F120" t="str">
            <v>7</v>
          </cell>
          <cell r="G120" t="str">
            <v>01</v>
          </cell>
          <cell r="H120" t="str">
            <v>03</v>
          </cell>
          <cell r="I120" t="str">
            <v>7-01-03</v>
          </cell>
          <cell r="J120" t="str">
            <v>LIMON-LIMON-RIO BLANCO</v>
          </cell>
          <cell r="K120" t="str">
            <v>LIMON</v>
          </cell>
          <cell r="L120" t="str">
            <v>LIMON</v>
          </cell>
          <cell r="M120" t="str">
            <v>RIO BLANCO</v>
          </cell>
          <cell r="N120" t="str">
            <v>LIVERPOOL</v>
          </cell>
          <cell r="O120" t="str">
            <v>PUBLICA</v>
          </cell>
          <cell r="P120" t="str">
            <v>27971909</v>
          </cell>
          <cell r="Q120" t="str">
            <v>27971909</v>
          </cell>
          <cell r="R120" t="str">
            <v>DAVID MORALES VALERIO</v>
          </cell>
          <cell r="S120" t="str">
            <v>27581878</v>
          </cell>
          <cell r="T120" t="str">
            <v>GREIVIN ARCE CAMPOS</v>
          </cell>
          <cell r="U120">
            <v>27972815</v>
          </cell>
        </row>
        <row r="121">
          <cell r="A121" t="str">
            <v>6581</v>
          </cell>
          <cell r="B121" t="str">
            <v>01013</v>
          </cell>
          <cell r="C121" t="str">
            <v>C.T.P. OROSI</v>
          </cell>
          <cell r="D121" t="str">
            <v>CARTAGO</v>
          </cell>
          <cell r="E121" t="str">
            <v>08</v>
          </cell>
          <cell r="F121" t="str">
            <v>3</v>
          </cell>
          <cell r="G121" t="str">
            <v>02</v>
          </cell>
          <cell r="H121" t="str">
            <v>03</v>
          </cell>
          <cell r="I121" t="str">
            <v>3-02-03</v>
          </cell>
          <cell r="J121" t="str">
            <v>CARTAGO-PARAISO-OROSI</v>
          </cell>
          <cell r="K121" t="str">
            <v>CARTAGO</v>
          </cell>
          <cell r="L121" t="str">
            <v>PARAISO</v>
          </cell>
          <cell r="M121" t="str">
            <v>OROSI</v>
          </cell>
          <cell r="N121" t="str">
            <v>LA ANITA</v>
          </cell>
          <cell r="O121" t="str">
            <v>PUBLICA</v>
          </cell>
          <cell r="P121" t="str">
            <v>25332504</v>
          </cell>
          <cell r="Q121" t="str">
            <v>84054901</v>
          </cell>
          <cell r="R121" t="str">
            <v>KAREN CALDERON SOLANO</v>
          </cell>
          <cell r="S121" t="str">
            <v>25332504</v>
          </cell>
          <cell r="T121" t="str">
            <v>EMILY MASIS MARIN</v>
          </cell>
          <cell r="U121" t="str">
            <v>25750008</v>
          </cell>
        </row>
        <row r="122">
          <cell r="A122" t="str">
            <v>6576</v>
          </cell>
          <cell r="B122" t="str">
            <v>01014</v>
          </cell>
          <cell r="C122" t="str">
            <v>C.T.P. HENRI FRANÇOIS PITTIER</v>
          </cell>
          <cell r="D122" t="str">
            <v>COTO</v>
          </cell>
          <cell r="E122" t="str">
            <v>12</v>
          </cell>
          <cell r="F122" t="str">
            <v>6</v>
          </cell>
          <cell r="G122" t="str">
            <v>08</v>
          </cell>
          <cell r="H122" t="str">
            <v>05</v>
          </cell>
          <cell r="I122" t="str">
            <v>6-08-05</v>
          </cell>
          <cell r="J122" t="str">
            <v>PUNTARENAS-COTO BRUS-PITTIER</v>
          </cell>
          <cell r="K122" t="str">
            <v>PUNTARENAS</v>
          </cell>
          <cell r="L122" t="str">
            <v>COTO BRUS</v>
          </cell>
          <cell r="M122" t="str">
            <v>PITTIER</v>
          </cell>
          <cell r="N122" t="str">
            <v>SANTA ELENA</v>
          </cell>
          <cell r="O122" t="str">
            <v>PUBLICA</v>
          </cell>
          <cell r="P122" t="str">
            <v>27848114</v>
          </cell>
          <cell r="Q122" t="str">
            <v>27848114</v>
          </cell>
          <cell r="R122" t="str">
            <v>AARON CASTILLO NAVARRO</v>
          </cell>
          <cell r="S122" t="str">
            <v>27848114</v>
          </cell>
          <cell r="T122" t="str">
            <v>ADEMAR UGALDE ESPINOZA</v>
          </cell>
          <cell r="U122" t="str">
            <v>27848079</v>
          </cell>
        </row>
        <row r="123">
          <cell r="A123" t="str">
            <v>6582</v>
          </cell>
          <cell r="B123" t="str">
            <v>01016</v>
          </cell>
          <cell r="C123" t="str">
            <v>C.T.P. ROBERTO GAMBOA VALVERDE</v>
          </cell>
          <cell r="D123" t="str">
            <v>DESAMPARADOS</v>
          </cell>
          <cell r="E123" t="str">
            <v>07</v>
          </cell>
          <cell r="F123" t="str">
            <v>1</v>
          </cell>
          <cell r="G123" t="str">
            <v>03</v>
          </cell>
          <cell r="H123" t="str">
            <v>11</v>
          </cell>
          <cell r="I123" t="str">
            <v>1-03-11</v>
          </cell>
          <cell r="J123" t="str">
            <v>SAN JOSE-DESAMPARADOS-SAN RAFAEL ABAJO</v>
          </cell>
          <cell r="K123" t="str">
            <v>SAN JOSE</v>
          </cell>
          <cell r="L123" t="str">
            <v>DESAMPARADOS</v>
          </cell>
          <cell r="M123" t="str">
            <v>SAN RAFAEL ABAJO</v>
          </cell>
          <cell r="N123" t="str">
            <v>SAN RAFAEL ABAJO</v>
          </cell>
          <cell r="O123" t="str">
            <v>PUBLICA</v>
          </cell>
          <cell r="P123" t="str">
            <v>22752317</v>
          </cell>
          <cell r="Q123" t="str">
            <v>22752317</v>
          </cell>
          <cell r="R123" t="str">
            <v>LIGIA MARITZA ABARCA CERVANTES</v>
          </cell>
          <cell r="S123">
            <v>22752317</v>
          </cell>
          <cell r="T123" t="str">
            <v>FRANCISCO JAVIER FALLAS SOTO</v>
          </cell>
          <cell r="U123">
            <v>22596011</v>
          </cell>
        </row>
        <row r="124">
          <cell r="A124" t="str">
            <v>6583</v>
          </cell>
          <cell r="B124" t="str">
            <v>01017</v>
          </cell>
          <cell r="C124" t="str">
            <v>C.T.P. BRAULIO ODIO HERRERA</v>
          </cell>
          <cell r="D124" t="str">
            <v>DESAMPARADOS</v>
          </cell>
          <cell r="E124" t="str">
            <v>03</v>
          </cell>
          <cell r="F124" t="str">
            <v>1</v>
          </cell>
          <cell r="G124" t="str">
            <v>06</v>
          </cell>
          <cell r="H124" t="str">
            <v>06</v>
          </cell>
          <cell r="I124" t="str">
            <v>1-06-06</v>
          </cell>
          <cell r="J124" t="str">
            <v>SAN JOSE-ASERRI-MONTERREY</v>
          </cell>
          <cell r="K124" t="str">
            <v>SAN JOSE</v>
          </cell>
          <cell r="L124" t="str">
            <v>ASERRI</v>
          </cell>
          <cell r="M124" t="str">
            <v>MONTERREY</v>
          </cell>
          <cell r="N124" t="str">
            <v>MONTERREY</v>
          </cell>
          <cell r="O124" t="str">
            <v>PUBLICA</v>
          </cell>
          <cell r="P124" t="str">
            <v>25401629</v>
          </cell>
          <cell r="Q124" t="str">
            <v>25402450</v>
          </cell>
          <cell r="R124" t="str">
            <v>INGRID MARIA MORA SILES</v>
          </cell>
          <cell r="S124">
            <v>88786623</v>
          </cell>
          <cell r="T124" t="str">
            <v>MARVIN ALBERTO DIAZ CAMACHO</v>
          </cell>
          <cell r="U124">
            <v>22301358</v>
          </cell>
        </row>
        <row r="125">
          <cell r="A125" t="str">
            <v>6574</v>
          </cell>
          <cell r="B125" t="str">
            <v>01018</v>
          </cell>
          <cell r="C125" t="str">
            <v>C.T.P. JOSE MARIA ZELEDON BRENES</v>
          </cell>
          <cell r="D125" t="str">
            <v>DESAMPARADOS</v>
          </cell>
          <cell r="E125" t="str">
            <v>02</v>
          </cell>
          <cell r="F125" t="str">
            <v>1</v>
          </cell>
          <cell r="G125" t="str">
            <v>03</v>
          </cell>
          <cell r="H125" t="str">
            <v>02</v>
          </cell>
          <cell r="I125" t="str">
            <v>1-03-02</v>
          </cell>
          <cell r="J125" t="str">
            <v>SAN JOSE-DESAMPARADOS-SAN MIGUEL</v>
          </cell>
          <cell r="K125" t="str">
            <v>SAN JOSE</v>
          </cell>
          <cell r="L125" t="str">
            <v>DESAMPARADOS</v>
          </cell>
          <cell r="M125" t="str">
            <v>SAN MIGUEL</v>
          </cell>
          <cell r="N125" t="str">
            <v>EL LLANO</v>
          </cell>
          <cell r="O125" t="str">
            <v>PUBLICA</v>
          </cell>
          <cell r="P125" t="str">
            <v>22700343</v>
          </cell>
          <cell r="Q125" t="str">
            <v>22700332</v>
          </cell>
          <cell r="R125" t="str">
            <v>MARCO AVILA DURAN</v>
          </cell>
          <cell r="S125" t="str">
            <v>71131376</v>
          </cell>
          <cell r="T125" t="str">
            <v>LUIS MATAMOROS HERNANDEZ</v>
          </cell>
          <cell r="U125" t="str">
            <v>22700885</v>
          </cell>
        </row>
        <row r="126">
          <cell r="A126" t="str">
            <v>6580</v>
          </cell>
          <cell r="B126" t="str">
            <v>01019</v>
          </cell>
          <cell r="C126" t="str">
            <v>C.T.P. AGROPORTICA</v>
          </cell>
          <cell r="D126" t="str">
            <v>GUAPILES</v>
          </cell>
          <cell r="E126" t="str">
            <v>08</v>
          </cell>
          <cell r="F126" t="str">
            <v>7</v>
          </cell>
          <cell r="G126" t="str">
            <v>02</v>
          </cell>
          <cell r="H126" t="str">
            <v>03</v>
          </cell>
          <cell r="I126" t="str">
            <v>7-02-03</v>
          </cell>
          <cell r="J126" t="str">
            <v>LIMON-POCOCI-RITA</v>
          </cell>
          <cell r="K126" t="str">
            <v>LIMON</v>
          </cell>
          <cell r="L126" t="str">
            <v>POCOCI</v>
          </cell>
          <cell r="M126" t="str">
            <v>RITA</v>
          </cell>
          <cell r="N126" t="str">
            <v>ASENTAMIENTO AGROPORTICA</v>
          </cell>
          <cell r="O126" t="str">
            <v>PUBLICA</v>
          </cell>
          <cell r="P126" t="str">
            <v>88043675</v>
          </cell>
          <cell r="Q126">
            <v>44117973</v>
          </cell>
          <cell r="R126" t="str">
            <v>VICTOR CRUZ CASTRO</v>
          </cell>
          <cell r="S126">
            <v>88544566</v>
          </cell>
          <cell r="T126" t="str">
            <v>FLOR MARIA RAMIREZ NUÑEZ</v>
          </cell>
          <cell r="U126">
            <v>83947325</v>
          </cell>
        </row>
        <row r="127">
          <cell r="A127" t="str">
            <v>6584</v>
          </cell>
          <cell r="B127" t="str">
            <v>01020</v>
          </cell>
          <cell r="C127" t="str">
            <v>C.T.P. LAS PALMITAS</v>
          </cell>
          <cell r="D127" t="str">
            <v>GUAPILES</v>
          </cell>
          <cell r="E127" t="str">
            <v>06</v>
          </cell>
          <cell r="F127" t="str">
            <v>7</v>
          </cell>
          <cell r="G127" t="str">
            <v>02</v>
          </cell>
          <cell r="H127" t="str">
            <v>03</v>
          </cell>
          <cell r="I127" t="str">
            <v>7-02-03</v>
          </cell>
          <cell r="J127" t="str">
            <v>LIMON-POCOCI-RITA</v>
          </cell>
          <cell r="K127" t="str">
            <v>LIMON</v>
          </cell>
          <cell r="L127" t="str">
            <v>POCOCI</v>
          </cell>
          <cell r="M127" t="str">
            <v>RITA</v>
          </cell>
          <cell r="N127" t="str">
            <v>LAS PALMITAS</v>
          </cell>
          <cell r="O127" t="str">
            <v>PUBLICA</v>
          </cell>
          <cell r="P127" t="str">
            <v>27098328</v>
          </cell>
          <cell r="Q127" t="str">
            <v>-</v>
          </cell>
          <cell r="R127" t="str">
            <v>OSCAR ALFARO BARRANTES</v>
          </cell>
          <cell r="S127" t="str">
            <v>89556565</v>
          </cell>
          <cell r="T127" t="str">
            <v>MARIA DEL MILAGRO CAMPOS VIQUEZ</v>
          </cell>
          <cell r="U127" t="str">
            <v>44092714</v>
          </cell>
        </row>
        <row r="128">
          <cell r="A128" t="str">
            <v>6577</v>
          </cell>
          <cell r="B128" t="str">
            <v>01021</v>
          </cell>
          <cell r="C128" t="str">
            <v>C.T.P. DE PLATANAR</v>
          </cell>
          <cell r="D128" t="str">
            <v>SAN CARLOS</v>
          </cell>
          <cell r="E128" t="str">
            <v>02</v>
          </cell>
          <cell r="F128" t="str">
            <v>2</v>
          </cell>
          <cell r="G128" t="str">
            <v>10</v>
          </cell>
          <cell r="H128" t="str">
            <v>02</v>
          </cell>
          <cell r="I128" t="str">
            <v>2-10-02</v>
          </cell>
          <cell r="J128" t="str">
            <v>ALAJUELA-SAN CARLOS-FLORENCIA</v>
          </cell>
          <cell r="K128" t="str">
            <v>ALAJUELA</v>
          </cell>
          <cell r="L128" t="str">
            <v>SAN CARLOS</v>
          </cell>
          <cell r="M128" t="str">
            <v>FLORENCIA</v>
          </cell>
          <cell r="N128" t="str">
            <v>PLATANAR</v>
          </cell>
          <cell r="O128" t="str">
            <v>PUBLICA</v>
          </cell>
          <cell r="P128" t="str">
            <v>24757122</v>
          </cell>
          <cell r="Q128" t="str">
            <v>24757122</v>
          </cell>
          <cell r="R128" t="str">
            <v>MIGUEL ANGEL CARVAJAL JIMENEZ</v>
          </cell>
          <cell r="S128" t="str">
            <v>24757122</v>
          </cell>
          <cell r="T128" t="str">
            <v>JUAN CARLOS CRUZ SALAS</v>
          </cell>
          <cell r="U128" t="str">
            <v>24755008</v>
          </cell>
        </row>
        <row r="129">
          <cell r="A129" t="str">
            <v>6634</v>
          </cell>
          <cell r="B129" t="str">
            <v>01029</v>
          </cell>
          <cell r="C129" t="str">
            <v>C.T.P. DE ALAJUELITA</v>
          </cell>
          <cell r="D129" t="str">
            <v>SAN JOSE CENTRAL</v>
          </cell>
          <cell r="E129" t="str">
            <v>06</v>
          </cell>
          <cell r="F129" t="str">
            <v>1</v>
          </cell>
          <cell r="G129" t="str">
            <v>10</v>
          </cell>
          <cell r="H129" t="str">
            <v>01</v>
          </cell>
          <cell r="I129" t="str">
            <v>1-10-01</v>
          </cell>
          <cell r="J129" t="str">
            <v>SAN JOSE-ALAJUELITA-ALAJUELITA</v>
          </cell>
          <cell r="K129" t="str">
            <v>SAN JOSE</v>
          </cell>
          <cell r="L129" t="str">
            <v>ALAJUELITA</v>
          </cell>
          <cell r="M129" t="str">
            <v>ALAJUELITA</v>
          </cell>
          <cell r="N129" t="str">
            <v>BARRIO SAN PABLO</v>
          </cell>
          <cell r="O129" t="str">
            <v>PUBLICA</v>
          </cell>
          <cell r="P129" t="str">
            <v>22222872</v>
          </cell>
          <cell r="Q129" t="str">
            <v>-</v>
          </cell>
          <cell r="R129" t="str">
            <v>GIOVANNI SOLIS ARCE</v>
          </cell>
          <cell r="S129">
            <v>22222872</v>
          </cell>
          <cell r="T129" t="str">
            <v>MONICA MONTENEGRO ESPINOZA</v>
          </cell>
          <cell r="U129">
            <v>22754085</v>
          </cell>
        </row>
        <row r="130">
          <cell r="A130" t="str">
            <v>6633</v>
          </cell>
          <cell r="B130" t="str">
            <v>01030</v>
          </cell>
          <cell r="C130" t="str">
            <v>C.T.P. DE BELEN</v>
          </cell>
          <cell r="D130" t="str">
            <v>HEREDIA</v>
          </cell>
          <cell r="E130" t="str">
            <v>07</v>
          </cell>
          <cell r="F130" t="str">
            <v>4</v>
          </cell>
          <cell r="G130" t="str">
            <v>07</v>
          </cell>
          <cell r="H130" t="str">
            <v>02</v>
          </cell>
          <cell r="I130" t="str">
            <v>4-07-02</v>
          </cell>
          <cell r="J130" t="str">
            <v>HEREDIA-BELEN-RIBERA</v>
          </cell>
          <cell r="K130" t="str">
            <v>HEREDIA</v>
          </cell>
          <cell r="L130" t="str">
            <v>BELEN</v>
          </cell>
          <cell r="M130" t="str">
            <v>RIBERA</v>
          </cell>
          <cell r="N130" t="str">
            <v>LA RIBERA</v>
          </cell>
          <cell r="O130" t="str">
            <v>PUBLICA</v>
          </cell>
          <cell r="P130" t="str">
            <v>25890332</v>
          </cell>
          <cell r="Q130" t="str">
            <v>-</v>
          </cell>
          <cell r="R130" t="str">
            <v>WALTER BORBON PICADO</v>
          </cell>
          <cell r="S130">
            <v>25890332</v>
          </cell>
          <cell r="T130" t="str">
            <v>ALEJANDRO ROJAS SABORIO</v>
          </cell>
          <cell r="U130">
            <v>22654304</v>
          </cell>
        </row>
        <row r="131">
          <cell r="A131" t="str">
            <v>6635</v>
          </cell>
          <cell r="B131" t="str">
            <v>01031</v>
          </cell>
          <cell r="C131" t="str">
            <v>C.T.P. DE SAN RAFAEL DE ALAJUELA</v>
          </cell>
          <cell r="D131" t="str">
            <v>ALAJUELA</v>
          </cell>
          <cell r="E131" t="str">
            <v>04</v>
          </cell>
          <cell r="F131" t="str">
            <v>2</v>
          </cell>
          <cell r="G131" t="str">
            <v>01</v>
          </cell>
          <cell r="H131" t="str">
            <v>08</v>
          </cell>
          <cell r="I131" t="str">
            <v>2-01-08</v>
          </cell>
          <cell r="J131" t="str">
            <v>ALAJUELA-ALAJUELA-SAN RAFAEL</v>
          </cell>
          <cell r="K131" t="str">
            <v>ALAJUELA</v>
          </cell>
          <cell r="L131" t="str">
            <v>ALAJUELA</v>
          </cell>
          <cell r="M131" t="str">
            <v>SAN RAFAEL</v>
          </cell>
          <cell r="N131" t="str">
            <v>SAN RAFAEL</v>
          </cell>
          <cell r="O131" t="str">
            <v>PUBLICA</v>
          </cell>
          <cell r="P131" t="str">
            <v>21027983</v>
          </cell>
          <cell r="Q131" t="str">
            <v>-</v>
          </cell>
          <cell r="R131" t="str">
            <v>HUGO LEON RAMIREZ</v>
          </cell>
          <cell r="S131">
            <v>21027983</v>
          </cell>
          <cell r="T131" t="str">
            <v>MARIA ELENA GOMEZ HERNANDEZ</v>
          </cell>
          <cell r="U131" t="str">
            <v>24302406</v>
          </cell>
        </row>
        <row r="132">
          <cell r="A132" t="str">
            <v>6641</v>
          </cell>
          <cell r="B132" t="str">
            <v>01052</v>
          </cell>
          <cell r="C132" t="str">
            <v>C.T.P. LA TIGRA</v>
          </cell>
          <cell r="D132" t="str">
            <v>SAN CARLOS</v>
          </cell>
          <cell r="E132" t="str">
            <v>02</v>
          </cell>
          <cell r="F132" t="str">
            <v>2</v>
          </cell>
          <cell r="G132" t="str">
            <v>10</v>
          </cell>
          <cell r="H132" t="str">
            <v>08</v>
          </cell>
          <cell r="I132" t="str">
            <v>2-10-08</v>
          </cell>
          <cell r="J132" t="str">
            <v>ALAJUELA-SAN CARLOS-LA TIGRA</v>
          </cell>
          <cell r="K132" t="str">
            <v>ALAJUELA</v>
          </cell>
          <cell r="L132" t="str">
            <v>SAN CARLOS</v>
          </cell>
          <cell r="M132" t="str">
            <v>LA TIGRA</v>
          </cell>
          <cell r="N132" t="str">
            <v>LA TIGRA</v>
          </cell>
          <cell r="O132" t="str">
            <v>PUBLICA</v>
          </cell>
          <cell r="P132" t="str">
            <v>24689930</v>
          </cell>
          <cell r="Q132" t="str">
            <v>24689930</v>
          </cell>
          <cell r="R132" t="str">
            <v>SEDIEL SOLERA CARRANZA</v>
          </cell>
          <cell r="S132" t="str">
            <v>24689331</v>
          </cell>
          <cell r="T132" t="str">
            <v>JUAN CARLOS CRUZ SALAS</v>
          </cell>
          <cell r="U132" t="str">
            <v>24755008</v>
          </cell>
        </row>
        <row r="133">
          <cell r="A133" t="str">
            <v>6640</v>
          </cell>
          <cell r="B133" t="str">
            <v>01053</v>
          </cell>
          <cell r="C133" t="str">
            <v>C.T.P. DE COPAL</v>
          </cell>
          <cell r="D133" t="str">
            <v>NICOYA</v>
          </cell>
          <cell r="E133" t="str">
            <v>03</v>
          </cell>
          <cell r="F133" t="str">
            <v>5</v>
          </cell>
          <cell r="G133" t="str">
            <v>02</v>
          </cell>
          <cell r="H133" t="str">
            <v>04</v>
          </cell>
          <cell r="I133" t="str">
            <v>5-02-04</v>
          </cell>
          <cell r="J133" t="str">
            <v xml:space="preserve">GUANACASTE-NICOYA-QUEBRADA HONDA </v>
          </cell>
          <cell r="K133" t="str">
            <v>GUANACASTE</v>
          </cell>
          <cell r="L133" t="str">
            <v>NICOYA</v>
          </cell>
          <cell r="M133" t="str">
            <v xml:space="preserve">QUEBRADA HONDA </v>
          </cell>
          <cell r="N133" t="str">
            <v>COPAL</v>
          </cell>
          <cell r="O133" t="str">
            <v>PUBLICA</v>
          </cell>
          <cell r="P133" t="str">
            <v>83237997</v>
          </cell>
          <cell r="Q133" t="str">
            <v>83237997</v>
          </cell>
          <cell r="R133" t="str">
            <v>JOSE EDUARDO QUIROS GOMEZ</v>
          </cell>
          <cell r="S133" t="str">
            <v>83237997</v>
          </cell>
          <cell r="T133" t="str">
            <v>SUSAN PATRICIA OBANDO PEREZ</v>
          </cell>
          <cell r="U133" t="str">
            <v>26853425</v>
          </cell>
        </row>
        <row r="134">
          <cell r="A134" t="str">
            <v>6639</v>
          </cell>
          <cell r="B134" t="str">
            <v>01054</v>
          </cell>
          <cell r="C134" t="str">
            <v>C.T.P. DEL ESTE</v>
          </cell>
          <cell r="D134" t="str">
            <v>HEREDIA</v>
          </cell>
          <cell r="E134" t="str">
            <v>05</v>
          </cell>
          <cell r="F134" t="str">
            <v>4</v>
          </cell>
          <cell r="G134" t="str">
            <v>03</v>
          </cell>
          <cell r="H134" t="str">
            <v>03</v>
          </cell>
          <cell r="I134" t="str">
            <v>4-03-03</v>
          </cell>
          <cell r="J134" t="str">
            <v>HEREDIA-SANTO DOMINGO-SAN MIGUEL</v>
          </cell>
          <cell r="K134" t="str">
            <v>HEREDIA</v>
          </cell>
          <cell r="L134" t="str">
            <v>SANTO DOMINGO</v>
          </cell>
          <cell r="M134" t="str">
            <v>SAN MIGUEL</v>
          </cell>
          <cell r="N134" t="str">
            <v>SAN MIGUEL</v>
          </cell>
          <cell r="O134" t="str">
            <v>PUBLICA</v>
          </cell>
          <cell r="P134" t="str">
            <v>22411295</v>
          </cell>
          <cell r="Q134" t="str">
            <v>22411295</v>
          </cell>
          <cell r="R134" t="str">
            <v>CINTHYA LOBO CORDERO</v>
          </cell>
          <cell r="S134" t="str">
            <v>22411295</v>
          </cell>
          <cell r="T134" t="str">
            <v>JOHEL QUESADA CAMACHO</v>
          </cell>
          <cell r="U134" t="str">
            <v>25660341</v>
          </cell>
        </row>
        <row r="135">
          <cell r="A135" t="str">
            <v>0008</v>
          </cell>
          <cell r="B135" t="str">
            <v>01056</v>
          </cell>
          <cell r="C135" t="str">
            <v>C.T.P. C.I.T.</v>
          </cell>
          <cell r="D135" t="str">
            <v>HEREDIA</v>
          </cell>
          <cell r="E135" t="str">
            <v>07</v>
          </cell>
          <cell r="F135" t="str">
            <v>4</v>
          </cell>
          <cell r="G135" t="str">
            <v>07</v>
          </cell>
          <cell r="H135" t="str">
            <v>03</v>
          </cell>
          <cell r="I135" t="str">
            <v>4-07-03</v>
          </cell>
          <cell r="J135" t="str">
            <v>HEREDIA-BELEN-ASUNCION</v>
          </cell>
          <cell r="K135" t="str">
            <v>HEREDIA</v>
          </cell>
          <cell r="L135" t="str">
            <v>BELEN</v>
          </cell>
          <cell r="M135" t="str">
            <v>ASUNCION</v>
          </cell>
          <cell r="N135" t="str">
            <v>LA ASUNCION</v>
          </cell>
          <cell r="O135" t="str">
            <v>PRIVADA</v>
          </cell>
          <cell r="P135">
            <v>22390833</v>
          </cell>
          <cell r="Q135">
            <v>22930998</v>
          </cell>
          <cell r="R135" t="str">
            <v>WALTER ANDRES ROLDAN QUIROS</v>
          </cell>
          <cell r="S135">
            <v>22390833</v>
          </cell>
          <cell r="T135" t="str">
            <v>ALEJANDRO ROJAS SABORIO</v>
          </cell>
          <cell r="U135">
            <v>22654304</v>
          </cell>
        </row>
        <row r="136">
          <cell r="A136" t="str">
            <v>6718</v>
          </cell>
          <cell r="B136" t="str">
            <v>01079</v>
          </cell>
          <cell r="C136" t="str">
            <v>C.T.P. LA CARPIO</v>
          </cell>
          <cell r="D136" t="str">
            <v>SAN JOSE OESTE</v>
          </cell>
          <cell r="E136" t="str">
            <v>05</v>
          </cell>
          <cell r="F136" t="str">
            <v>1</v>
          </cell>
          <cell r="G136" t="str">
            <v>01</v>
          </cell>
          <cell r="H136" t="str">
            <v>07</v>
          </cell>
          <cell r="I136" t="str">
            <v>1-01-07</v>
          </cell>
          <cell r="J136" t="str">
            <v>SAN JOSE-SAN JOSE-URUCA</v>
          </cell>
          <cell r="K136" t="str">
            <v>SAN JOSE</v>
          </cell>
          <cell r="L136" t="str">
            <v>SAN JOSE</v>
          </cell>
          <cell r="M136" t="str">
            <v>URUCA</v>
          </cell>
          <cell r="N136" t="str">
            <v>LA CARPIO</v>
          </cell>
          <cell r="O136" t="str">
            <v>PUBLICA</v>
          </cell>
          <cell r="P136" t="str">
            <v>22201457</v>
          </cell>
          <cell r="Q136" t="str">
            <v>22313085</v>
          </cell>
          <cell r="R136" t="str">
            <v>IVAN MENA HIDALGO</v>
          </cell>
          <cell r="S136">
            <v>22201457</v>
          </cell>
          <cell r="T136" t="str">
            <v>KATHERINE CHANTO CERDAS</v>
          </cell>
          <cell r="U136">
            <v>22310578</v>
          </cell>
        </row>
        <row r="137">
          <cell r="A137" t="str">
            <v>6719</v>
          </cell>
          <cell r="B137" t="str">
            <v>01082</v>
          </cell>
          <cell r="C137" t="str">
            <v>C.T.P. HATILLO</v>
          </cell>
          <cell r="D137" t="str">
            <v>SAN JOSE CENTRAL</v>
          </cell>
          <cell r="E137" t="str">
            <v>05</v>
          </cell>
          <cell r="F137" t="str">
            <v>1</v>
          </cell>
          <cell r="G137" t="str">
            <v>01</v>
          </cell>
          <cell r="H137" t="str">
            <v>10</v>
          </cell>
          <cell r="I137" t="str">
            <v>1-01-10</v>
          </cell>
          <cell r="J137" t="str">
            <v>SAN JOSE-SAN JOSE-HATILLO</v>
          </cell>
          <cell r="K137" t="str">
            <v>SAN JOSE</v>
          </cell>
          <cell r="L137" t="str">
            <v>SAN JOSE</v>
          </cell>
          <cell r="M137" t="str">
            <v>HATILLO</v>
          </cell>
          <cell r="N137" t="str">
            <v>HATILLO CENTRO</v>
          </cell>
          <cell r="O137" t="str">
            <v>PUBLICA</v>
          </cell>
          <cell r="P137" t="str">
            <v>22540111</v>
          </cell>
          <cell r="Q137" t="str">
            <v>-</v>
          </cell>
          <cell r="R137" t="str">
            <v>GABRIELA ROJAS CAMBRONERO</v>
          </cell>
          <cell r="S137" t="str">
            <v>22540111</v>
          </cell>
          <cell r="T137" t="str">
            <v>LAYMAN RODRIGUEZ UMAÑA</v>
          </cell>
          <cell r="U137" t="str">
            <v>22544090</v>
          </cell>
        </row>
        <row r="138">
          <cell r="A138" t="str">
            <v>7025</v>
          </cell>
          <cell r="B138" t="str">
            <v>01138</v>
          </cell>
          <cell r="C138" t="str">
            <v>C.T.P. ING. CARLOS PASCUA ZUÑIGA</v>
          </cell>
          <cell r="D138" t="str">
            <v>HEREDIA</v>
          </cell>
          <cell r="E138" t="str">
            <v>04</v>
          </cell>
          <cell r="F138" t="str">
            <v>4</v>
          </cell>
          <cell r="G138" t="str">
            <v>05</v>
          </cell>
          <cell r="H138" t="str">
            <v>01</v>
          </cell>
          <cell r="I138" t="str">
            <v>4-05-01</v>
          </cell>
          <cell r="J138" t="str">
            <v>HEREDIA-SAN RAFAEL-SAN RAFAEL</v>
          </cell>
          <cell r="K138" t="str">
            <v>HEREDIA</v>
          </cell>
          <cell r="L138" t="str">
            <v>SAN RAFAEL</v>
          </cell>
          <cell r="M138" t="str">
            <v>SAN RAFAEL</v>
          </cell>
          <cell r="N138" t="str">
            <v>BARRIO SANTIAGO</v>
          </cell>
          <cell r="O138" t="str">
            <v>PUBLICA</v>
          </cell>
          <cell r="P138">
            <v>22372710</v>
          </cell>
          <cell r="Q138">
            <v>22381982</v>
          </cell>
          <cell r="R138" t="str">
            <v>GEOVANNY ESQUIVEL ALFARO</v>
          </cell>
          <cell r="S138" t="str">
            <v>22372710</v>
          </cell>
          <cell r="T138" t="str">
            <v>ARIEL EDUARDO MENDEZ MURILLO</v>
          </cell>
          <cell r="U138">
            <v>22623025</v>
          </cell>
        </row>
        <row r="139">
          <cell r="A139" t="str">
            <v>7026</v>
          </cell>
          <cell r="B139" t="str">
            <v>01139</v>
          </cell>
          <cell r="C139" t="str">
            <v>C.T.P. GUARARI</v>
          </cell>
          <cell r="D139" t="str">
            <v>HEREDIA</v>
          </cell>
          <cell r="E139" t="str">
            <v>02</v>
          </cell>
          <cell r="F139" t="str">
            <v>4</v>
          </cell>
          <cell r="G139" t="str">
            <v>01</v>
          </cell>
          <cell r="H139" t="str">
            <v>03</v>
          </cell>
          <cell r="I139" t="str">
            <v>4-01-03</v>
          </cell>
          <cell r="J139" t="str">
            <v>HEREDIA-HEREDIA-SAN FRANCISCO</v>
          </cell>
          <cell r="K139" t="str">
            <v>HEREDIA</v>
          </cell>
          <cell r="L139" t="str">
            <v>HEREDIA</v>
          </cell>
          <cell r="M139" t="str">
            <v>SAN FRANCISCO</v>
          </cell>
          <cell r="N139" t="str">
            <v>GUARARI</v>
          </cell>
          <cell r="O139" t="str">
            <v>PUBLICA</v>
          </cell>
          <cell r="P139" t="str">
            <v>22374033</v>
          </cell>
          <cell r="Q139" t="str">
            <v/>
          </cell>
          <cell r="R139" t="str">
            <v>ALEXANDRA BUSTOS BOCKER</v>
          </cell>
          <cell r="S139" t="str">
            <v>88348465</v>
          </cell>
          <cell r="T139" t="str">
            <v>GRETTEL MARIA MORALES ROJAS</v>
          </cell>
          <cell r="U139" t="str">
            <v>84328298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 t="str">
            <v>Sí</v>
          </cell>
        </row>
        <row r="2">
          <cell r="F2" t="str">
            <v>No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workbookViewId="0">
      <pane ySplit="1" topLeftCell="A443" activePane="bottomLeft" state="frozen"/>
      <selection pane="bottomLeft" sqref="A1:E493"/>
    </sheetView>
  </sheetViews>
  <sheetFormatPr baseColWidth="10" defaultColWidth="11.42578125" defaultRowHeight="12" x14ac:dyDescent="0.2"/>
  <cols>
    <col min="1" max="1" width="7.7109375" style="2" customWidth="1"/>
    <col min="2" max="2" width="38.7109375" style="2" customWidth="1"/>
    <col min="3" max="3" width="7.5703125" style="2" customWidth="1"/>
    <col min="4" max="4" width="50" style="2" bestFit="1" customWidth="1"/>
    <col min="5" max="5" width="11.42578125" style="2"/>
    <col min="6" max="16384" width="11.42578125" style="1"/>
  </cols>
  <sheetData>
    <row r="1" spans="1:5" ht="15" x14ac:dyDescent="0.25">
      <c r="A1" s="3" t="s">
        <v>143</v>
      </c>
      <c r="B1" s="4" t="s">
        <v>536</v>
      </c>
      <c r="C1" s="4"/>
      <c r="D1" s="4" t="s">
        <v>536</v>
      </c>
      <c r="E1" s="3" t="s">
        <v>143</v>
      </c>
    </row>
    <row r="2" spans="1:5" ht="12.75" x14ac:dyDescent="0.2">
      <c r="A2" s="5">
        <v>10101</v>
      </c>
      <c r="B2" s="5" t="s">
        <v>537</v>
      </c>
      <c r="C2" s="5"/>
      <c r="D2" s="5" t="s">
        <v>537</v>
      </c>
      <c r="E2" s="5">
        <v>10101</v>
      </c>
    </row>
    <row r="3" spans="1:5" ht="12.75" x14ac:dyDescent="0.2">
      <c r="A3" s="5">
        <v>10102</v>
      </c>
      <c r="B3" s="5" t="s">
        <v>538</v>
      </c>
      <c r="C3" s="5"/>
      <c r="D3" s="5" t="s">
        <v>538</v>
      </c>
      <c r="E3" s="5">
        <v>10102</v>
      </c>
    </row>
    <row r="4" spans="1:5" ht="12.75" x14ac:dyDescent="0.2">
      <c r="A4" s="5">
        <v>10103</v>
      </c>
      <c r="B4" s="5" t="s">
        <v>539</v>
      </c>
      <c r="C4" s="5"/>
      <c r="D4" s="5" t="s">
        <v>539</v>
      </c>
      <c r="E4" s="5">
        <v>10103</v>
      </c>
    </row>
    <row r="5" spans="1:5" ht="12.75" x14ac:dyDescent="0.2">
      <c r="A5" s="5">
        <v>10104</v>
      </c>
      <c r="B5" s="5" t="s">
        <v>540</v>
      </c>
      <c r="C5" s="5"/>
      <c r="D5" s="5" t="s">
        <v>540</v>
      </c>
      <c r="E5" s="5">
        <v>10104</v>
      </c>
    </row>
    <row r="6" spans="1:5" ht="12.75" x14ac:dyDescent="0.2">
      <c r="A6" s="5">
        <v>10105</v>
      </c>
      <c r="B6" s="5" t="s">
        <v>541</v>
      </c>
      <c r="C6" s="5"/>
      <c r="D6" s="5" t="s">
        <v>541</v>
      </c>
      <c r="E6" s="5">
        <v>10105</v>
      </c>
    </row>
    <row r="7" spans="1:5" ht="12.75" x14ac:dyDescent="0.2">
      <c r="A7" s="5">
        <v>10106</v>
      </c>
      <c r="B7" s="5" t="s">
        <v>542</v>
      </c>
      <c r="C7" s="5"/>
      <c r="D7" s="5" t="s">
        <v>542</v>
      </c>
      <c r="E7" s="5">
        <v>10106</v>
      </c>
    </row>
    <row r="8" spans="1:5" ht="12.75" x14ac:dyDescent="0.2">
      <c r="A8" s="5">
        <v>10107</v>
      </c>
      <c r="B8" s="5" t="s">
        <v>544</v>
      </c>
      <c r="C8" s="5"/>
      <c r="D8" s="5" t="s">
        <v>544</v>
      </c>
      <c r="E8" s="5">
        <v>10107</v>
      </c>
    </row>
    <row r="9" spans="1:5" ht="12.75" x14ac:dyDescent="0.2">
      <c r="A9" s="5">
        <v>10108</v>
      </c>
      <c r="B9" s="5" t="s">
        <v>546</v>
      </c>
      <c r="C9" s="5"/>
      <c r="D9" s="5" t="s">
        <v>546</v>
      </c>
      <c r="E9" s="5">
        <v>10108</v>
      </c>
    </row>
    <row r="10" spans="1:5" ht="12.75" x14ac:dyDescent="0.2">
      <c r="A10" s="5">
        <v>10109</v>
      </c>
      <c r="B10" s="5" t="s">
        <v>548</v>
      </c>
      <c r="C10" s="5"/>
      <c r="D10" s="5" t="s">
        <v>548</v>
      </c>
      <c r="E10" s="5">
        <v>10109</v>
      </c>
    </row>
    <row r="11" spans="1:5" ht="12.75" x14ac:dyDescent="0.2">
      <c r="A11" s="5">
        <v>10110</v>
      </c>
      <c r="B11" s="5" t="s">
        <v>550</v>
      </c>
      <c r="C11" s="5"/>
      <c r="D11" s="5" t="s">
        <v>550</v>
      </c>
      <c r="E11" s="5">
        <v>10110</v>
      </c>
    </row>
    <row r="12" spans="1:5" ht="12.75" x14ac:dyDescent="0.2">
      <c r="A12" s="5">
        <v>10111</v>
      </c>
      <c r="B12" s="5" t="s">
        <v>551</v>
      </c>
      <c r="C12" s="5"/>
      <c r="D12" s="5" t="s">
        <v>551</v>
      </c>
      <c r="E12" s="5">
        <v>10111</v>
      </c>
    </row>
    <row r="13" spans="1:5" ht="12.75" x14ac:dyDescent="0.2">
      <c r="A13" s="5">
        <v>10201</v>
      </c>
      <c r="B13" s="5" t="s">
        <v>545</v>
      </c>
      <c r="C13" s="5"/>
      <c r="D13" s="5" t="s">
        <v>545</v>
      </c>
      <c r="E13" s="5">
        <v>10201</v>
      </c>
    </row>
    <row r="14" spans="1:5" ht="12.75" x14ac:dyDescent="0.2">
      <c r="A14" s="5">
        <v>10202</v>
      </c>
      <c r="B14" s="5" t="s">
        <v>553</v>
      </c>
      <c r="C14" s="5"/>
      <c r="D14" s="5" t="s">
        <v>553</v>
      </c>
      <c r="E14" s="5">
        <v>10202</v>
      </c>
    </row>
    <row r="15" spans="1:5" ht="12.75" x14ac:dyDescent="0.2">
      <c r="A15" s="5">
        <v>10203</v>
      </c>
      <c r="B15" s="5" t="s">
        <v>555</v>
      </c>
      <c r="C15" s="5"/>
      <c r="D15" s="5" t="s">
        <v>555</v>
      </c>
      <c r="E15" s="5">
        <v>10203</v>
      </c>
    </row>
    <row r="16" spans="1:5" ht="12.75" x14ac:dyDescent="0.2">
      <c r="A16" s="5">
        <v>10301</v>
      </c>
      <c r="B16" s="5" t="s">
        <v>556</v>
      </c>
      <c r="C16" s="5"/>
      <c r="D16" s="5" t="s">
        <v>556</v>
      </c>
      <c r="E16" s="5">
        <v>10301</v>
      </c>
    </row>
    <row r="17" spans="1:5" ht="12.75" x14ac:dyDescent="0.2">
      <c r="A17" s="5">
        <v>10302</v>
      </c>
      <c r="B17" s="5" t="s">
        <v>557</v>
      </c>
      <c r="C17" s="5"/>
      <c r="D17" s="5" t="s">
        <v>557</v>
      </c>
      <c r="E17" s="5">
        <v>10302</v>
      </c>
    </row>
    <row r="18" spans="1:5" ht="12.75" x14ac:dyDescent="0.2">
      <c r="A18" s="5">
        <v>10303</v>
      </c>
      <c r="B18" s="5" t="s">
        <v>559</v>
      </c>
      <c r="C18" s="5"/>
      <c r="D18" s="5" t="s">
        <v>559</v>
      </c>
      <c r="E18" s="5">
        <v>10303</v>
      </c>
    </row>
    <row r="19" spans="1:5" ht="12.75" x14ac:dyDescent="0.2">
      <c r="A19" s="5">
        <v>10304</v>
      </c>
      <c r="B19" s="5" t="s">
        <v>560</v>
      </c>
      <c r="C19" s="5"/>
      <c r="D19" s="5" t="s">
        <v>560</v>
      </c>
      <c r="E19" s="5">
        <v>10304</v>
      </c>
    </row>
    <row r="20" spans="1:5" ht="12.75" x14ac:dyDescent="0.2">
      <c r="A20" s="5">
        <v>10305</v>
      </c>
      <c r="B20" s="5" t="s">
        <v>561</v>
      </c>
      <c r="C20" s="5"/>
      <c r="D20" s="5" t="s">
        <v>561</v>
      </c>
      <c r="E20" s="5">
        <v>10305</v>
      </c>
    </row>
    <row r="21" spans="1:5" ht="12.75" x14ac:dyDescent="0.2">
      <c r="A21" s="5">
        <v>10306</v>
      </c>
      <c r="B21" s="5" t="s">
        <v>562</v>
      </c>
      <c r="C21" s="5"/>
      <c r="D21" s="5" t="s">
        <v>562</v>
      </c>
      <c r="E21" s="5">
        <v>10306</v>
      </c>
    </row>
    <row r="22" spans="1:5" ht="12.75" x14ac:dyDescent="0.2">
      <c r="A22" s="5">
        <v>10307</v>
      </c>
      <c r="B22" s="5" t="s">
        <v>563</v>
      </c>
      <c r="C22" s="5"/>
      <c r="D22" s="5" t="s">
        <v>563</v>
      </c>
      <c r="E22" s="5">
        <v>10307</v>
      </c>
    </row>
    <row r="23" spans="1:5" ht="12.75" x14ac:dyDescent="0.2">
      <c r="A23" s="5">
        <v>10308</v>
      </c>
      <c r="B23" s="5" t="s">
        <v>565</v>
      </c>
      <c r="C23" s="5"/>
      <c r="D23" s="5" t="s">
        <v>565</v>
      </c>
      <c r="E23" s="5">
        <v>10308</v>
      </c>
    </row>
    <row r="24" spans="1:5" ht="12.75" x14ac:dyDescent="0.2">
      <c r="A24" s="5">
        <v>10309</v>
      </c>
      <c r="B24" s="5" t="s">
        <v>566</v>
      </c>
      <c r="C24" s="5"/>
      <c r="D24" s="5" t="s">
        <v>566</v>
      </c>
      <c r="E24" s="5">
        <v>10309</v>
      </c>
    </row>
    <row r="25" spans="1:5" ht="12.75" x14ac:dyDescent="0.2">
      <c r="A25" s="5">
        <v>10310</v>
      </c>
      <c r="B25" s="5" t="s">
        <v>568</v>
      </c>
      <c r="C25" s="5"/>
      <c r="D25" s="5" t="s">
        <v>568</v>
      </c>
      <c r="E25" s="5">
        <v>10310</v>
      </c>
    </row>
    <row r="26" spans="1:5" ht="12.75" x14ac:dyDescent="0.2">
      <c r="A26" s="5">
        <v>10311</v>
      </c>
      <c r="B26" s="5" t="s">
        <v>570</v>
      </c>
      <c r="C26" s="5"/>
      <c r="D26" s="5" t="s">
        <v>570</v>
      </c>
      <c r="E26" s="5">
        <v>10311</v>
      </c>
    </row>
    <row r="27" spans="1:5" ht="12.75" x14ac:dyDescent="0.2">
      <c r="A27" s="5">
        <v>10312</v>
      </c>
      <c r="B27" s="5" t="s">
        <v>571</v>
      </c>
      <c r="C27" s="5"/>
      <c r="D27" s="5" t="s">
        <v>571</v>
      </c>
      <c r="E27" s="5">
        <v>10312</v>
      </c>
    </row>
    <row r="28" spans="1:5" ht="12.75" x14ac:dyDescent="0.2">
      <c r="A28" s="5">
        <v>10313</v>
      </c>
      <c r="B28" s="5" t="s">
        <v>572</v>
      </c>
      <c r="C28" s="5"/>
      <c r="D28" s="5" t="s">
        <v>572</v>
      </c>
      <c r="E28" s="5">
        <v>10313</v>
      </c>
    </row>
    <row r="29" spans="1:5" ht="12.75" x14ac:dyDescent="0.2">
      <c r="A29" s="5">
        <v>10401</v>
      </c>
      <c r="B29" s="5" t="s">
        <v>564</v>
      </c>
      <c r="C29" s="5"/>
      <c r="D29" s="5" t="s">
        <v>564</v>
      </c>
      <c r="E29" s="5">
        <v>10401</v>
      </c>
    </row>
    <row r="30" spans="1:5" ht="12.75" x14ac:dyDescent="0.2">
      <c r="A30" s="5">
        <v>10402</v>
      </c>
      <c r="B30" s="5" t="s">
        <v>574</v>
      </c>
      <c r="C30" s="5"/>
      <c r="D30" s="5" t="s">
        <v>574</v>
      </c>
      <c r="E30" s="5">
        <v>10402</v>
      </c>
    </row>
    <row r="31" spans="1:5" ht="12.75" x14ac:dyDescent="0.2">
      <c r="A31" s="5">
        <v>10403</v>
      </c>
      <c r="B31" s="5" t="s">
        <v>575</v>
      </c>
      <c r="C31" s="5"/>
      <c r="D31" s="5" t="s">
        <v>575</v>
      </c>
      <c r="E31" s="5">
        <v>10403</v>
      </c>
    </row>
    <row r="32" spans="1:5" ht="12.75" x14ac:dyDescent="0.2">
      <c r="A32" s="5">
        <v>10404</v>
      </c>
      <c r="B32" s="5" t="s">
        <v>576</v>
      </c>
      <c r="C32" s="5"/>
      <c r="D32" s="5" t="s">
        <v>576</v>
      </c>
      <c r="E32" s="5">
        <v>10404</v>
      </c>
    </row>
    <row r="33" spans="1:5" ht="12.75" x14ac:dyDescent="0.2">
      <c r="A33" s="5">
        <v>10405</v>
      </c>
      <c r="B33" s="5" t="s">
        <v>577</v>
      </c>
      <c r="C33" s="5"/>
      <c r="D33" s="5" t="s">
        <v>577</v>
      </c>
      <c r="E33" s="5">
        <v>10405</v>
      </c>
    </row>
    <row r="34" spans="1:5" ht="12.75" x14ac:dyDescent="0.2">
      <c r="A34" s="5">
        <v>10406</v>
      </c>
      <c r="B34" s="5" t="s">
        <v>578</v>
      </c>
      <c r="C34" s="5"/>
      <c r="D34" s="5" t="s">
        <v>578</v>
      </c>
      <c r="E34" s="5">
        <v>10406</v>
      </c>
    </row>
    <row r="35" spans="1:5" ht="12.75" x14ac:dyDescent="0.2">
      <c r="A35" s="5">
        <v>10407</v>
      </c>
      <c r="B35" s="5" t="s">
        <v>580</v>
      </c>
      <c r="C35" s="5"/>
      <c r="D35" s="5" t="s">
        <v>580</v>
      </c>
      <c r="E35" s="5">
        <v>10407</v>
      </c>
    </row>
    <row r="36" spans="1:5" ht="12.75" x14ac:dyDescent="0.2">
      <c r="A36" s="5">
        <v>10408</v>
      </c>
      <c r="B36" s="5" t="s">
        <v>581</v>
      </c>
      <c r="C36" s="5"/>
      <c r="D36" s="5" t="s">
        <v>581</v>
      </c>
      <c r="E36" s="5">
        <v>10408</v>
      </c>
    </row>
    <row r="37" spans="1:5" ht="12.75" x14ac:dyDescent="0.2">
      <c r="A37" s="5">
        <v>10409</v>
      </c>
      <c r="B37" s="5" t="s">
        <v>583</v>
      </c>
      <c r="C37" s="5"/>
      <c r="D37" s="5" t="s">
        <v>583</v>
      </c>
      <c r="E37" s="5">
        <v>10409</v>
      </c>
    </row>
    <row r="38" spans="1:5" ht="12.75" x14ac:dyDescent="0.2">
      <c r="A38" s="5">
        <v>10501</v>
      </c>
      <c r="B38" s="5" t="s">
        <v>573</v>
      </c>
      <c r="C38" s="5"/>
      <c r="D38" s="5" t="s">
        <v>573</v>
      </c>
      <c r="E38" s="5">
        <v>10501</v>
      </c>
    </row>
    <row r="39" spans="1:5" ht="12.75" x14ac:dyDescent="0.2">
      <c r="A39" s="5">
        <v>10502</v>
      </c>
      <c r="B39" s="5" t="s">
        <v>584</v>
      </c>
      <c r="C39" s="5"/>
      <c r="D39" s="5" t="s">
        <v>584</v>
      </c>
      <c r="E39" s="5">
        <v>10502</v>
      </c>
    </row>
    <row r="40" spans="1:5" ht="12.75" x14ac:dyDescent="0.2">
      <c r="A40" s="5">
        <v>10503</v>
      </c>
      <c r="B40" s="5" t="s">
        <v>585</v>
      </c>
      <c r="C40" s="5"/>
      <c r="D40" s="5" t="s">
        <v>585</v>
      </c>
      <c r="E40" s="5">
        <v>10503</v>
      </c>
    </row>
    <row r="41" spans="1:5" ht="12.75" x14ac:dyDescent="0.2">
      <c r="A41" s="5">
        <v>10601</v>
      </c>
      <c r="B41" s="5" t="s">
        <v>582</v>
      </c>
      <c r="C41" s="5"/>
      <c r="D41" s="5" t="s">
        <v>582</v>
      </c>
      <c r="E41" s="5">
        <v>10601</v>
      </c>
    </row>
    <row r="42" spans="1:5" ht="12.75" x14ac:dyDescent="0.2">
      <c r="A42" s="5">
        <v>10602</v>
      </c>
      <c r="B42" s="5" t="s">
        <v>586</v>
      </c>
      <c r="C42" s="5"/>
      <c r="D42" s="5" t="s">
        <v>586</v>
      </c>
      <c r="E42" s="5">
        <v>10602</v>
      </c>
    </row>
    <row r="43" spans="1:5" ht="12.75" x14ac:dyDescent="0.2">
      <c r="A43" s="5">
        <v>10603</v>
      </c>
      <c r="B43" s="5" t="s">
        <v>588</v>
      </c>
      <c r="C43" s="5"/>
      <c r="D43" s="5" t="s">
        <v>588</v>
      </c>
      <c r="E43" s="5">
        <v>10603</v>
      </c>
    </row>
    <row r="44" spans="1:5" ht="12.75" x14ac:dyDescent="0.2">
      <c r="A44" s="5">
        <v>10604</v>
      </c>
      <c r="B44" s="5" t="s">
        <v>590</v>
      </c>
      <c r="C44" s="5"/>
      <c r="D44" s="5" t="s">
        <v>590</v>
      </c>
      <c r="E44" s="5">
        <v>10604</v>
      </c>
    </row>
    <row r="45" spans="1:5" ht="12.75" x14ac:dyDescent="0.2">
      <c r="A45" s="5">
        <v>10605</v>
      </c>
      <c r="B45" s="5" t="s">
        <v>591</v>
      </c>
      <c r="C45" s="5"/>
      <c r="D45" s="5" t="s">
        <v>591</v>
      </c>
      <c r="E45" s="5">
        <v>10605</v>
      </c>
    </row>
    <row r="46" spans="1:5" ht="12.75" x14ac:dyDescent="0.2">
      <c r="A46" s="5">
        <v>10606</v>
      </c>
      <c r="B46" s="5" t="s">
        <v>592</v>
      </c>
      <c r="C46" s="5"/>
      <c r="D46" s="5" t="s">
        <v>592</v>
      </c>
      <c r="E46" s="5">
        <v>10606</v>
      </c>
    </row>
    <row r="47" spans="1:5" ht="12.75" x14ac:dyDescent="0.2">
      <c r="A47" s="5">
        <v>10607</v>
      </c>
      <c r="B47" s="5" t="s">
        <v>594</v>
      </c>
      <c r="C47" s="5"/>
      <c r="D47" s="5" t="s">
        <v>594</v>
      </c>
      <c r="E47" s="5">
        <v>10607</v>
      </c>
    </row>
    <row r="48" spans="1:5" ht="12.75" x14ac:dyDescent="0.2">
      <c r="A48" s="5">
        <v>10701</v>
      </c>
      <c r="B48" s="5" t="s">
        <v>589</v>
      </c>
      <c r="C48" s="5"/>
      <c r="D48" s="5" t="s">
        <v>589</v>
      </c>
      <c r="E48" s="5">
        <v>10701</v>
      </c>
    </row>
    <row r="49" spans="1:5" ht="12.75" x14ac:dyDescent="0.2">
      <c r="A49" s="5">
        <v>10702</v>
      </c>
      <c r="B49" s="5" t="s">
        <v>595</v>
      </c>
      <c r="C49" s="5"/>
      <c r="D49" s="5" t="s">
        <v>595</v>
      </c>
      <c r="E49" s="5">
        <v>10702</v>
      </c>
    </row>
    <row r="50" spans="1:5" ht="12.75" x14ac:dyDescent="0.2">
      <c r="A50" s="5">
        <v>10703</v>
      </c>
      <c r="B50" s="5" t="s">
        <v>597</v>
      </c>
      <c r="C50" s="5"/>
      <c r="D50" s="5" t="s">
        <v>597</v>
      </c>
      <c r="E50" s="5">
        <v>10703</v>
      </c>
    </row>
    <row r="51" spans="1:5" ht="12.75" x14ac:dyDescent="0.2">
      <c r="A51" s="5">
        <v>10704</v>
      </c>
      <c r="B51" s="5" t="s">
        <v>887</v>
      </c>
      <c r="C51" s="5"/>
      <c r="D51" s="5" t="s">
        <v>887</v>
      </c>
      <c r="E51" s="5">
        <v>10704</v>
      </c>
    </row>
    <row r="52" spans="1:5" ht="12.75" x14ac:dyDescent="0.2">
      <c r="A52" s="5">
        <v>10705</v>
      </c>
      <c r="B52" s="5" t="s">
        <v>599</v>
      </c>
      <c r="C52" s="5"/>
      <c r="D52" s="5" t="s">
        <v>599</v>
      </c>
      <c r="E52" s="5">
        <v>10705</v>
      </c>
    </row>
    <row r="53" spans="1:5" ht="12.75" x14ac:dyDescent="0.2">
      <c r="A53" s="5">
        <v>10706</v>
      </c>
      <c r="B53" s="5" t="s">
        <v>601</v>
      </c>
      <c r="C53" s="5"/>
      <c r="D53" s="5" t="s">
        <v>601</v>
      </c>
      <c r="E53" s="5">
        <v>10706</v>
      </c>
    </row>
    <row r="54" spans="1:5" ht="12.75" x14ac:dyDescent="0.2">
      <c r="A54" s="5">
        <v>10707</v>
      </c>
      <c r="B54" s="5" t="s">
        <v>603</v>
      </c>
      <c r="C54" s="5"/>
      <c r="D54" s="5" t="s">
        <v>603</v>
      </c>
      <c r="E54" s="5">
        <v>10707</v>
      </c>
    </row>
    <row r="55" spans="1:5" ht="12.75" x14ac:dyDescent="0.2">
      <c r="A55" s="5">
        <v>10801</v>
      </c>
      <c r="B55" s="5" t="s">
        <v>596</v>
      </c>
      <c r="C55" s="5"/>
      <c r="D55" s="5" t="s">
        <v>596</v>
      </c>
      <c r="E55" s="5">
        <v>10801</v>
      </c>
    </row>
    <row r="56" spans="1:5" ht="12.75" x14ac:dyDescent="0.2">
      <c r="A56" s="5">
        <v>10802</v>
      </c>
      <c r="B56" s="5" t="s">
        <v>888</v>
      </c>
      <c r="C56" s="5"/>
      <c r="D56" s="5" t="s">
        <v>888</v>
      </c>
      <c r="E56" s="5">
        <v>10802</v>
      </c>
    </row>
    <row r="57" spans="1:5" ht="12.75" x14ac:dyDescent="0.2">
      <c r="A57" s="5">
        <v>10803</v>
      </c>
      <c r="B57" s="5" t="s">
        <v>605</v>
      </c>
      <c r="C57" s="5"/>
      <c r="D57" s="5" t="s">
        <v>605</v>
      </c>
      <c r="E57" s="5">
        <v>10803</v>
      </c>
    </row>
    <row r="58" spans="1:5" ht="12.75" x14ac:dyDescent="0.2">
      <c r="A58" s="5">
        <v>10804</v>
      </c>
      <c r="B58" s="5" t="s">
        <v>606</v>
      </c>
      <c r="C58" s="5"/>
      <c r="D58" s="5" t="s">
        <v>606</v>
      </c>
      <c r="E58" s="5">
        <v>10804</v>
      </c>
    </row>
    <row r="59" spans="1:5" ht="12.75" x14ac:dyDescent="0.2">
      <c r="A59" s="5">
        <v>10805</v>
      </c>
      <c r="B59" s="5" t="s">
        <v>607</v>
      </c>
      <c r="C59" s="5"/>
      <c r="D59" s="5" t="s">
        <v>607</v>
      </c>
      <c r="E59" s="5">
        <v>10805</v>
      </c>
    </row>
    <row r="60" spans="1:5" ht="12.75" x14ac:dyDescent="0.2">
      <c r="A60" s="5">
        <v>10806</v>
      </c>
      <c r="B60" s="5" t="s">
        <v>608</v>
      </c>
      <c r="C60" s="5"/>
      <c r="D60" s="5" t="s">
        <v>608</v>
      </c>
      <c r="E60" s="5">
        <v>10806</v>
      </c>
    </row>
    <row r="61" spans="1:5" ht="12.75" x14ac:dyDescent="0.2">
      <c r="A61" s="5">
        <v>10807</v>
      </c>
      <c r="B61" s="5" t="s">
        <v>610</v>
      </c>
      <c r="C61" s="5"/>
      <c r="D61" s="5" t="s">
        <v>610</v>
      </c>
      <c r="E61" s="5">
        <v>10807</v>
      </c>
    </row>
    <row r="62" spans="1:5" ht="12.75" x14ac:dyDescent="0.2">
      <c r="A62" s="5">
        <v>10901</v>
      </c>
      <c r="B62" s="5" t="s">
        <v>604</v>
      </c>
      <c r="C62" s="5"/>
      <c r="D62" s="5" t="s">
        <v>604</v>
      </c>
      <c r="E62" s="5">
        <v>10901</v>
      </c>
    </row>
    <row r="63" spans="1:5" ht="12.75" x14ac:dyDescent="0.2">
      <c r="A63" s="5">
        <v>10902</v>
      </c>
      <c r="B63" s="5" t="s">
        <v>612</v>
      </c>
      <c r="C63" s="5"/>
      <c r="D63" s="5" t="s">
        <v>612</v>
      </c>
      <c r="E63" s="5">
        <v>10902</v>
      </c>
    </row>
    <row r="64" spans="1:5" ht="12.75" x14ac:dyDescent="0.2">
      <c r="A64" s="5">
        <v>10903</v>
      </c>
      <c r="B64" s="5" t="s">
        <v>613</v>
      </c>
      <c r="C64" s="5"/>
      <c r="D64" s="5" t="s">
        <v>613</v>
      </c>
      <c r="E64" s="5">
        <v>10903</v>
      </c>
    </row>
    <row r="65" spans="1:5" ht="12.75" x14ac:dyDescent="0.2">
      <c r="A65" s="5">
        <v>10904</v>
      </c>
      <c r="B65" s="5" t="s">
        <v>614</v>
      </c>
      <c r="C65" s="5"/>
      <c r="D65" s="5" t="s">
        <v>614</v>
      </c>
      <c r="E65" s="5">
        <v>10904</v>
      </c>
    </row>
    <row r="66" spans="1:5" ht="12.75" x14ac:dyDescent="0.2">
      <c r="A66" s="5">
        <v>10905</v>
      </c>
      <c r="B66" s="5" t="s">
        <v>616</v>
      </c>
      <c r="C66" s="5"/>
      <c r="D66" s="5" t="s">
        <v>616</v>
      </c>
      <c r="E66" s="5">
        <v>10905</v>
      </c>
    </row>
    <row r="67" spans="1:5" ht="12.75" x14ac:dyDescent="0.2">
      <c r="A67" s="5">
        <v>10906</v>
      </c>
      <c r="B67" s="5" t="s">
        <v>617</v>
      </c>
      <c r="C67" s="5"/>
      <c r="D67" s="5" t="s">
        <v>617</v>
      </c>
      <c r="E67" s="5">
        <v>10906</v>
      </c>
    </row>
    <row r="68" spans="1:5" ht="12.75" x14ac:dyDescent="0.2">
      <c r="A68" s="5">
        <v>11001</v>
      </c>
      <c r="B68" s="5" t="s">
        <v>609</v>
      </c>
      <c r="C68" s="5"/>
      <c r="D68" s="5" t="s">
        <v>609</v>
      </c>
      <c r="E68" s="5">
        <v>11001</v>
      </c>
    </row>
    <row r="69" spans="1:5" ht="12.75" x14ac:dyDescent="0.2">
      <c r="A69" s="5">
        <v>11002</v>
      </c>
      <c r="B69" s="5" t="s">
        <v>619</v>
      </c>
      <c r="C69" s="5"/>
      <c r="D69" s="5" t="s">
        <v>619</v>
      </c>
      <c r="E69" s="5">
        <v>11002</v>
      </c>
    </row>
    <row r="70" spans="1:5" ht="12.75" x14ac:dyDescent="0.2">
      <c r="A70" s="5">
        <v>11003</v>
      </c>
      <c r="B70" s="5" t="s">
        <v>621</v>
      </c>
      <c r="C70" s="5"/>
      <c r="D70" s="5" t="s">
        <v>621</v>
      </c>
      <c r="E70" s="5">
        <v>11003</v>
      </c>
    </row>
    <row r="71" spans="1:5" ht="12.75" x14ac:dyDescent="0.2">
      <c r="A71" s="5">
        <v>11004</v>
      </c>
      <c r="B71" s="5" t="s">
        <v>623</v>
      </c>
      <c r="C71" s="5"/>
      <c r="D71" s="5" t="s">
        <v>623</v>
      </c>
      <c r="E71" s="5">
        <v>11004</v>
      </c>
    </row>
    <row r="72" spans="1:5" ht="12.75" x14ac:dyDescent="0.2">
      <c r="A72" s="6">
        <v>11005</v>
      </c>
      <c r="B72" s="5" t="s">
        <v>624</v>
      </c>
      <c r="C72" s="5"/>
      <c r="D72" s="5" t="s">
        <v>624</v>
      </c>
      <c r="E72" s="6">
        <v>11005</v>
      </c>
    </row>
    <row r="73" spans="1:5" ht="12.75" x14ac:dyDescent="0.2">
      <c r="A73" s="5">
        <v>11101</v>
      </c>
      <c r="B73" s="5" t="s">
        <v>615</v>
      </c>
      <c r="C73" s="5"/>
      <c r="D73" s="5" t="s">
        <v>615</v>
      </c>
      <c r="E73" s="5">
        <v>11101</v>
      </c>
    </row>
    <row r="74" spans="1:5" ht="12.75" x14ac:dyDescent="0.2">
      <c r="A74" s="5">
        <v>11102</v>
      </c>
      <c r="B74" s="5" t="s">
        <v>626</v>
      </c>
      <c r="C74" s="5"/>
      <c r="D74" s="5" t="s">
        <v>626</v>
      </c>
      <c r="E74" s="5">
        <v>11102</v>
      </c>
    </row>
    <row r="75" spans="1:5" ht="12.75" x14ac:dyDescent="0.2">
      <c r="A75" s="5">
        <v>11103</v>
      </c>
      <c r="B75" s="5" t="s">
        <v>627</v>
      </c>
      <c r="C75" s="5"/>
      <c r="D75" s="5" t="s">
        <v>627</v>
      </c>
      <c r="E75" s="5">
        <v>11103</v>
      </c>
    </row>
    <row r="76" spans="1:5" ht="12.75" x14ac:dyDescent="0.2">
      <c r="A76" s="5">
        <v>11104</v>
      </c>
      <c r="B76" s="5" t="s">
        <v>628</v>
      </c>
      <c r="C76" s="5"/>
      <c r="D76" s="5" t="s">
        <v>628</v>
      </c>
      <c r="E76" s="5">
        <v>11104</v>
      </c>
    </row>
    <row r="77" spans="1:5" ht="12.75" x14ac:dyDescent="0.2">
      <c r="A77" s="5">
        <v>11105</v>
      </c>
      <c r="B77" s="5" t="s">
        <v>629</v>
      </c>
      <c r="C77" s="5"/>
      <c r="D77" s="5" t="s">
        <v>629</v>
      </c>
      <c r="E77" s="5">
        <v>11105</v>
      </c>
    </row>
    <row r="78" spans="1:5" ht="12.75" x14ac:dyDescent="0.2">
      <c r="A78" s="5">
        <v>11201</v>
      </c>
      <c r="B78" s="5" t="s">
        <v>620</v>
      </c>
      <c r="C78" s="5"/>
      <c r="D78" s="5" t="s">
        <v>620</v>
      </c>
      <c r="E78" s="5">
        <v>11201</v>
      </c>
    </row>
    <row r="79" spans="1:5" ht="12.75" x14ac:dyDescent="0.2">
      <c r="A79" s="5">
        <v>11202</v>
      </c>
      <c r="B79" s="5" t="s">
        <v>631</v>
      </c>
      <c r="C79" s="5"/>
      <c r="D79" s="5" t="s">
        <v>631</v>
      </c>
      <c r="E79" s="5">
        <v>11202</v>
      </c>
    </row>
    <row r="80" spans="1:5" ht="12.75" x14ac:dyDescent="0.2">
      <c r="A80" s="5">
        <v>11203</v>
      </c>
      <c r="B80" s="5" t="s">
        <v>633</v>
      </c>
      <c r="C80" s="5"/>
      <c r="D80" s="5" t="s">
        <v>633</v>
      </c>
      <c r="E80" s="5">
        <v>11203</v>
      </c>
    </row>
    <row r="81" spans="1:5" ht="12.75" x14ac:dyDescent="0.2">
      <c r="A81" s="5">
        <v>11204</v>
      </c>
      <c r="B81" s="5" t="s">
        <v>635</v>
      </c>
      <c r="C81" s="5"/>
      <c r="D81" s="5" t="s">
        <v>635</v>
      </c>
      <c r="E81" s="5">
        <v>11204</v>
      </c>
    </row>
    <row r="82" spans="1:5" ht="12.75" x14ac:dyDescent="0.2">
      <c r="A82" s="5">
        <v>11205</v>
      </c>
      <c r="B82" s="5" t="s">
        <v>636</v>
      </c>
      <c r="C82" s="5"/>
      <c r="D82" s="5" t="s">
        <v>636</v>
      </c>
      <c r="E82" s="5">
        <v>11205</v>
      </c>
    </row>
    <row r="83" spans="1:5" ht="12.75" x14ac:dyDescent="0.2">
      <c r="A83" s="5">
        <v>11301</v>
      </c>
      <c r="B83" s="5" t="s">
        <v>889</v>
      </c>
      <c r="C83" s="5"/>
      <c r="D83" s="5" t="s">
        <v>889</v>
      </c>
      <c r="E83" s="5">
        <v>11301</v>
      </c>
    </row>
    <row r="84" spans="1:5" ht="12.75" x14ac:dyDescent="0.2">
      <c r="A84" s="5">
        <v>11302</v>
      </c>
      <c r="B84" s="5" t="s">
        <v>890</v>
      </c>
      <c r="C84" s="5"/>
      <c r="D84" s="5" t="s">
        <v>890</v>
      </c>
      <c r="E84" s="5">
        <v>11302</v>
      </c>
    </row>
    <row r="85" spans="1:5" ht="12.75" x14ac:dyDescent="0.2">
      <c r="A85" s="5">
        <v>11303</v>
      </c>
      <c r="B85" s="5" t="s">
        <v>639</v>
      </c>
      <c r="C85" s="5"/>
      <c r="D85" s="5" t="s">
        <v>639</v>
      </c>
      <c r="E85" s="5">
        <v>11303</v>
      </c>
    </row>
    <row r="86" spans="1:5" ht="12.75" x14ac:dyDescent="0.2">
      <c r="A86" s="5">
        <v>11304</v>
      </c>
      <c r="B86" s="5" t="s">
        <v>640</v>
      </c>
      <c r="C86" s="5"/>
      <c r="D86" s="5" t="s">
        <v>640</v>
      </c>
      <c r="E86" s="5">
        <v>11304</v>
      </c>
    </row>
    <row r="87" spans="1:5" ht="12.75" x14ac:dyDescent="0.2">
      <c r="A87" s="5">
        <v>11305</v>
      </c>
      <c r="B87" s="5" t="s">
        <v>641</v>
      </c>
      <c r="C87" s="5"/>
      <c r="D87" s="5" t="s">
        <v>641</v>
      </c>
      <c r="E87" s="5">
        <v>11305</v>
      </c>
    </row>
    <row r="88" spans="1:5" ht="12.75" x14ac:dyDescent="0.2">
      <c r="A88" s="5">
        <v>11401</v>
      </c>
      <c r="B88" s="5" t="s">
        <v>643</v>
      </c>
      <c r="C88" s="5"/>
      <c r="D88" s="5" t="s">
        <v>643</v>
      </c>
      <c r="E88" s="5">
        <v>11401</v>
      </c>
    </row>
    <row r="89" spans="1:5" ht="12.75" x14ac:dyDescent="0.2">
      <c r="A89" s="5">
        <v>11402</v>
      </c>
      <c r="B89" s="5" t="s">
        <v>644</v>
      </c>
      <c r="C89" s="5"/>
      <c r="D89" s="5" t="s">
        <v>644</v>
      </c>
      <c r="E89" s="5">
        <v>11402</v>
      </c>
    </row>
    <row r="90" spans="1:5" ht="12.75" x14ac:dyDescent="0.2">
      <c r="A90" s="5">
        <v>11403</v>
      </c>
      <c r="B90" s="5" t="s">
        <v>646</v>
      </c>
      <c r="C90" s="5"/>
      <c r="D90" s="5" t="s">
        <v>646</v>
      </c>
      <c r="E90" s="5">
        <v>11403</v>
      </c>
    </row>
    <row r="91" spans="1:5" ht="12.75" x14ac:dyDescent="0.2">
      <c r="A91" s="5">
        <v>11501</v>
      </c>
      <c r="B91" s="5" t="s">
        <v>648</v>
      </c>
      <c r="C91" s="5"/>
      <c r="D91" s="5" t="s">
        <v>648</v>
      </c>
      <c r="E91" s="5">
        <v>11501</v>
      </c>
    </row>
    <row r="92" spans="1:5" ht="12.75" x14ac:dyDescent="0.2">
      <c r="A92" s="5">
        <v>11502</v>
      </c>
      <c r="B92" s="5" t="s">
        <v>649</v>
      </c>
      <c r="C92" s="5"/>
      <c r="D92" s="5" t="s">
        <v>649</v>
      </c>
      <c r="E92" s="5">
        <v>11502</v>
      </c>
    </row>
    <row r="93" spans="1:5" ht="12.75" x14ac:dyDescent="0.2">
      <c r="A93" s="5">
        <v>11503</v>
      </c>
      <c r="B93" s="5" t="s">
        <v>650</v>
      </c>
      <c r="C93" s="5"/>
      <c r="D93" s="5" t="s">
        <v>650</v>
      </c>
      <c r="E93" s="5">
        <v>11503</v>
      </c>
    </row>
    <row r="94" spans="1:5" ht="12.75" x14ac:dyDescent="0.2">
      <c r="A94" s="5">
        <v>11504</v>
      </c>
      <c r="B94" s="5" t="s">
        <v>651</v>
      </c>
      <c r="C94" s="5"/>
      <c r="D94" s="5" t="s">
        <v>651</v>
      </c>
      <c r="E94" s="5">
        <v>11504</v>
      </c>
    </row>
    <row r="95" spans="1:5" ht="12.75" x14ac:dyDescent="0.2">
      <c r="A95" s="5">
        <v>11601</v>
      </c>
      <c r="B95" s="5" t="s">
        <v>653</v>
      </c>
      <c r="C95" s="5"/>
      <c r="D95" s="5" t="s">
        <v>653</v>
      </c>
      <c r="E95" s="5">
        <v>11601</v>
      </c>
    </row>
    <row r="96" spans="1:5" ht="12.75" x14ac:dyDescent="0.2">
      <c r="A96" s="5">
        <v>11602</v>
      </c>
      <c r="B96" s="5" t="s">
        <v>655</v>
      </c>
      <c r="C96" s="5"/>
      <c r="D96" s="5" t="s">
        <v>655</v>
      </c>
      <c r="E96" s="5">
        <v>11602</v>
      </c>
    </row>
    <row r="97" spans="1:5" ht="12.75" x14ac:dyDescent="0.2">
      <c r="A97" s="5">
        <v>11603</v>
      </c>
      <c r="B97" s="5" t="s">
        <v>656</v>
      </c>
      <c r="C97" s="5"/>
      <c r="D97" s="5" t="s">
        <v>656</v>
      </c>
      <c r="E97" s="5">
        <v>11603</v>
      </c>
    </row>
    <row r="98" spans="1:5" ht="12.75" x14ac:dyDescent="0.2">
      <c r="A98" s="5">
        <v>11604</v>
      </c>
      <c r="B98" s="5" t="s">
        <v>657</v>
      </c>
      <c r="C98" s="5"/>
      <c r="D98" s="5" t="s">
        <v>657</v>
      </c>
      <c r="E98" s="5">
        <v>11604</v>
      </c>
    </row>
    <row r="99" spans="1:5" ht="12.75" x14ac:dyDescent="0.2">
      <c r="A99" s="5">
        <v>11605</v>
      </c>
      <c r="B99" s="5" t="s">
        <v>658</v>
      </c>
      <c r="C99" s="5"/>
      <c r="D99" s="5" t="s">
        <v>658</v>
      </c>
      <c r="E99" s="5">
        <v>11605</v>
      </c>
    </row>
    <row r="100" spans="1:5" ht="12.75" x14ac:dyDescent="0.2">
      <c r="A100" s="5">
        <v>11701</v>
      </c>
      <c r="B100" s="5" t="s">
        <v>659</v>
      </c>
      <c r="C100" s="5"/>
      <c r="D100" s="5" t="s">
        <v>659</v>
      </c>
      <c r="E100" s="5">
        <v>11701</v>
      </c>
    </row>
    <row r="101" spans="1:5" ht="12.75" x14ac:dyDescent="0.2">
      <c r="A101" s="5">
        <v>11702</v>
      </c>
      <c r="B101" s="5" t="s">
        <v>661</v>
      </c>
      <c r="C101" s="5"/>
      <c r="D101" s="5" t="s">
        <v>661</v>
      </c>
      <c r="E101" s="5">
        <v>11702</v>
      </c>
    </row>
    <row r="102" spans="1:5" ht="12.75" x14ac:dyDescent="0.2">
      <c r="A102" s="5">
        <v>11703</v>
      </c>
      <c r="B102" s="5" t="s">
        <v>662</v>
      </c>
      <c r="C102" s="5"/>
      <c r="D102" s="5" t="s">
        <v>662</v>
      </c>
      <c r="E102" s="5">
        <v>11703</v>
      </c>
    </row>
    <row r="103" spans="1:5" ht="12.75" x14ac:dyDescent="0.2">
      <c r="A103" s="5">
        <v>11801</v>
      </c>
      <c r="B103" s="5" t="s">
        <v>663</v>
      </c>
      <c r="C103" s="5"/>
      <c r="D103" s="5" t="s">
        <v>663</v>
      </c>
      <c r="E103" s="5">
        <v>11801</v>
      </c>
    </row>
    <row r="104" spans="1:5" ht="12.75" x14ac:dyDescent="0.2">
      <c r="A104" s="5">
        <v>11802</v>
      </c>
      <c r="B104" s="5" t="s">
        <v>664</v>
      </c>
      <c r="C104" s="5"/>
      <c r="D104" s="5" t="s">
        <v>664</v>
      </c>
      <c r="E104" s="5">
        <v>11802</v>
      </c>
    </row>
    <row r="105" spans="1:5" ht="12.75" x14ac:dyDescent="0.2">
      <c r="A105" s="5">
        <v>11803</v>
      </c>
      <c r="B105" s="5" t="s">
        <v>665</v>
      </c>
      <c r="C105" s="5"/>
      <c r="D105" s="5" t="s">
        <v>665</v>
      </c>
      <c r="E105" s="5">
        <v>11803</v>
      </c>
    </row>
    <row r="106" spans="1:5" ht="12.75" x14ac:dyDescent="0.2">
      <c r="A106" s="5">
        <v>11804</v>
      </c>
      <c r="B106" s="5" t="s">
        <v>667</v>
      </c>
      <c r="C106" s="5"/>
      <c r="D106" s="5" t="s">
        <v>667</v>
      </c>
      <c r="E106" s="5">
        <v>11804</v>
      </c>
    </row>
    <row r="107" spans="1:5" ht="12.75" x14ac:dyDescent="0.2">
      <c r="A107" s="5">
        <v>11901</v>
      </c>
      <c r="B107" s="5" t="s">
        <v>891</v>
      </c>
      <c r="C107" s="5"/>
      <c r="D107" s="5" t="s">
        <v>891</v>
      </c>
      <c r="E107" s="5">
        <v>11901</v>
      </c>
    </row>
    <row r="108" spans="1:5" ht="12.75" x14ac:dyDescent="0.2">
      <c r="A108" s="5">
        <v>11902</v>
      </c>
      <c r="B108" s="5" t="s">
        <v>892</v>
      </c>
      <c r="C108" s="5"/>
      <c r="D108" s="5" t="s">
        <v>892</v>
      </c>
      <c r="E108" s="5">
        <v>11902</v>
      </c>
    </row>
    <row r="109" spans="1:5" ht="12.75" x14ac:dyDescent="0.2">
      <c r="A109" s="5">
        <v>11903</v>
      </c>
      <c r="B109" s="5" t="s">
        <v>668</v>
      </c>
      <c r="C109" s="5"/>
      <c r="D109" s="5" t="s">
        <v>668</v>
      </c>
      <c r="E109" s="5">
        <v>11903</v>
      </c>
    </row>
    <row r="110" spans="1:5" ht="12.75" x14ac:dyDescent="0.2">
      <c r="A110" s="5">
        <v>11904</v>
      </c>
      <c r="B110" s="5" t="s">
        <v>670</v>
      </c>
      <c r="C110" s="5"/>
      <c r="D110" s="5" t="s">
        <v>670</v>
      </c>
      <c r="E110" s="5">
        <v>11904</v>
      </c>
    </row>
    <row r="111" spans="1:5" ht="12.75" x14ac:dyDescent="0.2">
      <c r="A111" s="5">
        <v>11905</v>
      </c>
      <c r="B111" s="5" t="s">
        <v>671</v>
      </c>
      <c r="C111" s="5"/>
      <c r="D111" s="5" t="s">
        <v>671</v>
      </c>
      <c r="E111" s="5">
        <v>11905</v>
      </c>
    </row>
    <row r="112" spans="1:5" ht="12.75" x14ac:dyDescent="0.2">
      <c r="A112" s="5">
        <v>11906</v>
      </c>
      <c r="B112" s="5" t="s">
        <v>672</v>
      </c>
      <c r="C112" s="5"/>
      <c r="D112" s="5" t="s">
        <v>672</v>
      </c>
      <c r="E112" s="5">
        <v>11906</v>
      </c>
    </row>
    <row r="113" spans="1:5" ht="12.75" x14ac:dyDescent="0.2">
      <c r="A113" s="5">
        <v>11907</v>
      </c>
      <c r="B113" s="5" t="s">
        <v>674</v>
      </c>
      <c r="C113" s="5"/>
      <c r="D113" s="5" t="s">
        <v>674</v>
      </c>
      <c r="E113" s="5">
        <v>11907</v>
      </c>
    </row>
    <row r="114" spans="1:5" ht="12.75" x14ac:dyDescent="0.2">
      <c r="A114" s="5">
        <v>11908</v>
      </c>
      <c r="B114" s="5" t="s">
        <v>675</v>
      </c>
      <c r="C114" s="5"/>
      <c r="D114" s="5" t="s">
        <v>675</v>
      </c>
      <c r="E114" s="5">
        <v>11908</v>
      </c>
    </row>
    <row r="115" spans="1:5" ht="12.75" x14ac:dyDescent="0.2">
      <c r="A115" s="5">
        <v>11909</v>
      </c>
      <c r="B115" s="5" t="s">
        <v>676</v>
      </c>
      <c r="C115" s="5"/>
      <c r="D115" s="5" t="s">
        <v>676</v>
      </c>
      <c r="E115" s="5">
        <v>11909</v>
      </c>
    </row>
    <row r="116" spans="1:5" ht="12.75" x14ac:dyDescent="0.2">
      <c r="A116" s="5">
        <v>11910</v>
      </c>
      <c r="B116" s="5" t="s">
        <v>677</v>
      </c>
      <c r="C116" s="5"/>
      <c r="D116" s="5" t="s">
        <v>677</v>
      </c>
      <c r="E116" s="5">
        <v>11910</v>
      </c>
    </row>
    <row r="117" spans="1:5" ht="12.75" x14ac:dyDescent="0.2">
      <c r="A117" s="5">
        <v>11911</v>
      </c>
      <c r="B117" s="5" t="s">
        <v>678</v>
      </c>
      <c r="C117" s="5"/>
      <c r="D117" s="5" t="s">
        <v>678</v>
      </c>
      <c r="E117" s="5">
        <v>11911</v>
      </c>
    </row>
    <row r="118" spans="1:5" ht="12.75" x14ac:dyDescent="0.2">
      <c r="A118" s="5">
        <v>11912</v>
      </c>
      <c r="B118" s="5" t="s">
        <v>679</v>
      </c>
      <c r="C118" s="5"/>
      <c r="D118" s="5" t="s">
        <v>679</v>
      </c>
      <c r="E118" s="5">
        <v>11912</v>
      </c>
    </row>
    <row r="119" spans="1:5" ht="12.75" x14ac:dyDescent="0.2">
      <c r="A119" s="5">
        <v>12001</v>
      </c>
      <c r="B119" s="5" t="s">
        <v>893</v>
      </c>
      <c r="C119" s="5"/>
      <c r="D119" s="5" t="s">
        <v>893</v>
      </c>
      <c r="E119" s="5">
        <v>12001</v>
      </c>
    </row>
    <row r="120" spans="1:5" ht="12.75" x14ac:dyDescent="0.2">
      <c r="A120" s="5">
        <v>12002</v>
      </c>
      <c r="B120" s="5" t="s">
        <v>894</v>
      </c>
      <c r="C120" s="5"/>
      <c r="D120" s="5" t="s">
        <v>894</v>
      </c>
      <c r="E120" s="5">
        <v>12002</v>
      </c>
    </row>
    <row r="121" spans="1:5" ht="12.75" x14ac:dyDescent="0.2">
      <c r="A121" s="5">
        <v>12003</v>
      </c>
      <c r="B121" s="5" t="s">
        <v>895</v>
      </c>
      <c r="C121" s="5"/>
      <c r="D121" s="5" t="s">
        <v>895</v>
      </c>
      <c r="E121" s="5">
        <v>12003</v>
      </c>
    </row>
    <row r="122" spans="1:5" ht="12.75" x14ac:dyDescent="0.2">
      <c r="A122" s="5">
        <v>12004</v>
      </c>
      <c r="B122" s="5" t="s">
        <v>896</v>
      </c>
      <c r="C122" s="5"/>
      <c r="D122" s="5" t="s">
        <v>896</v>
      </c>
      <c r="E122" s="5">
        <v>12004</v>
      </c>
    </row>
    <row r="123" spans="1:5" ht="12.75" x14ac:dyDescent="0.2">
      <c r="A123" s="5">
        <v>12005</v>
      </c>
      <c r="B123" s="5" t="s">
        <v>897</v>
      </c>
      <c r="C123" s="5"/>
      <c r="D123" s="5" t="s">
        <v>897</v>
      </c>
      <c r="E123" s="5">
        <v>12005</v>
      </c>
    </row>
    <row r="124" spans="1:5" ht="12.75" x14ac:dyDescent="0.2">
      <c r="A124" s="5">
        <v>12006</v>
      </c>
      <c r="B124" s="5" t="s">
        <v>898</v>
      </c>
      <c r="C124" s="5"/>
      <c r="D124" s="5" t="s">
        <v>898</v>
      </c>
      <c r="E124" s="5">
        <v>12006</v>
      </c>
    </row>
    <row r="125" spans="1:5" ht="12.75" x14ac:dyDescent="0.2">
      <c r="A125" s="5">
        <v>20101</v>
      </c>
      <c r="B125" s="5" t="s">
        <v>285</v>
      </c>
      <c r="C125" s="5"/>
      <c r="D125" s="5" t="s">
        <v>285</v>
      </c>
      <c r="E125" s="5">
        <v>20101</v>
      </c>
    </row>
    <row r="126" spans="1:5" ht="12.75" x14ac:dyDescent="0.2">
      <c r="A126" s="5">
        <v>20102</v>
      </c>
      <c r="B126" s="5" t="s">
        <v>625</v>
      </c>
      <c r="C126" s="5"/>
      <c r="D126" s="5" t="s">
        <v>625</v>
      </c>
      <c r="E126" s="5">
        <v>20102</v>
      </c>
    </row>
    <row r="127" spans="1:5" ht="12.75" x14ac:dyDescent="0.2">
      <c r="A127" s="5">
        <v>20103</v>
      </c>
      <c r="B127" s="5" t="s">
        <v>349</v>
      </c>
      <c r="C127" s="5"/>
      <c r="D127" s="5" t="s">
        <v>349</v>
      </c>
      <c r="E127" s="5">
        <v>20103</v>
      </c>
    </row>
    <row r="128" spans="1:5" ht="12.75" x14ac:dyDescent="0.2">
      <c r="A128" s="5">
        <v>20104</v>
      </c>
      <c r="B128" s="5" t="s">
        <v>350</v>
      </c>
      <c r="C128" s="5"/>
      <c r="D128" s="5" t="s">
        <v>350</v>
      </c>
      <c r="E128" s="5">
        <v>20104</v>
      </c>
    </row>
    <row r="129" spans="1:5" ht="12.75" x14ac:dyDescent="0.2">
      <c r="A129" s="5">
        <v>20105</v>
      </c>
      <c r="B129" s="5" t="s">
        <v>681</v>
      </c>
      <c r="C129" s="5"/>
      <c r="D129" s="5" t="s">
        <v>681</v>
      </c>
      <c r="E129" s="5">
        <v>20105</v>
      </c>
    </row>
    <row r="130" spans="1:5" ht="12.75" x14ac:dyDescent="0.2">
      <c r="A130" s="5">
        <v>20106</v>
      </c>
      <c r="B130" s="5" t="s">
        <v>352</v>
      </c>
      <c r="C130" s="5"/>
      <c r="D130" s="5" t="s">
        <v>352</v>
      </c>
      <c r="E130" s="5">
        <v>20106</v>
      </c>
    </row>
    <row r="131" spans="1:5" ht="12.75" x14ac:dyDescent="0.2">
      <c r="A131" s="5">
        <v>20107</v>
      </c>
      <c r="B131" s="5" t="s">
        <v>354</v>
      </c>
      <c r="C131" s="5"/>
      <c r="D131" s="5" t="s">
        <v>354</v>
      </c>
      <c r="E131" s="5">
        <v>20107</v>
      </c>
    </row>
    <row r="132" spans="1:5" ht="12.75" x14ac:dyDescent="0.2">
      <c r="A132" s="5">
        <v>20108</v>
      </c>
      <c r="B132" s="5" t="s">
        <v>355</v>
      </c>
      <c r="C132" s="5"/>
      <c r="D132" s="5" t="s">
        <v>355</v>
      </c>
      <c r="E132" s="5">
        <v>20108</v>
      </c>
    </row>
    <row r="133" spans="1:5" ht="12.75" x14ac:dyDescent="0.2">
      <c r="A133" s="5">
        <v>20109</v>
      </c>
      <c r="B133" s="5" t="s">
        <v>683</v>
      </c>
      <c r="C133" s="5"/>
      <c r="D133" s="5" t="s">
        <v>683</v>
      </c>
      <c r="E133" s="5">
        <v>20109</v>
      </c>
    </row>
    <row r="134" spans="1:5" ht="12.75" x14ac:dyDescent="0.2">
      <c r="A134" s="5">
        <v>20110</v>
      </c>
      <c r="B134" s="5" t="s">
        <v>358</v>
      </c>
      <c r="C134" s="5"/>
      <c r="D134" s="5" t="s">
        <v>358</v>
      </c>
      <c r="E134" s="5">
        <v>20110</v>
      </c>
    </row>
    <row r="135" spans="1:5" ht="12.75" x14ac:dyDescent="0.2">
      <c r="A135" s="5">
        <v>20111</v>
      </c>
      <c r="B135" s="5" t="s">
        <v>684</v>
      </c>
      <c r="C135" s="5"/>
      <c r="D135" s="5" t="s">
        <v>684</v>
      </c>
      <c r="E135" s="5">
        <v>20111</v>
      </c>
    </row>
    <row r="136" spans="1:5" ht="12.75" x14ac:dyDescent="0.2">
      <c r="A136" s="5">
        <v>20112</v>
      </c>
      <c r="B136" s="5" t="s">
        <v>360</v>
      </c>
      <c r="C136" s="5"/>
      <c r="D136" s="5" t="s">
        <v>360</v>
      </c>
      <c r="E136" s="5">
        <v>20112</v>
      </c>
    </row>
    <row r="137" spans="1:5" ht="12.75" x14ac:dyDescent="0.2">
      <c r="A137" s="5">
        <v>20113</v>
      </c>
      <c r="B137" s="5" t="s">
        <v>362</v>
      </c>
      <c r="C137" s="5"/>
      <c r="D137" s="5" t="s">
        <v>362</v>
      </c>
      <c r="E137" s="5">
        <v>20113</v>
      </c>
    </row>
    <row r="138" spans="1:5" ht="12.75" x14ac:dyDescent="0.2">
      <c r="A138" s="5">
        <v>20114</v>
      </c>
      <c r="B138" s="5" t="s">
        <v>686</v>
      </c>
      <c r="C138" s="5"/>
      <c r="D138" s="5" t="s">
        <v>686</v>
      </c>
      <c r="E138" s="5">
        <v>20114</v>
      </c>
    </row>
    <row r="139" spans="1:5" ht="12.75" x14ac:dyDescent="0.2">
      <c r="A139" s="5">
        <v>20201</v>
      </c>
      <c r="B139" s="5" t="s">
        <v>547</v>
      </c>
      <c r="C139" s="5"/>
      <c r="D139" s="5" t="s">
        <v>547</v>
      </c>
      <c r="E139" s="5">
        <v>20201</v>
      </c>
    </row>
    <row r="140" spans="1:5" ht="12.75" x14ac:dyDescent="0.2">
      <c r="A140" s="5">
        <v>20202</v>
      </c>
      <c r="B140" s="5" t="s">
        <v>632</v>
      </c>
      <c r="C140" s="5"/>
      <c r="D140" s="5" t="s">
        <v>632</v>
      </c>
      <c r="E140" s="5">
        <v>20202</v>
      </c>
    </row>
    <row r="141" spans="1:5" ht="12.75" x14ac:dyDescent="0.2">
      <c r="A141" s="5">
        <v>20203</v>
      </c>
      <c r="B141" s="5" t="s">
        <v>688</v>
      </c>
      <c r="C141" s="5"/>
      <c r="D141" s="5" t="s">
        <v>688</v>
      </c>
      <c r="E141" s="5">
        <v>20203</v>
      </c>
    </row>
    <row r="142" spans="1:5" ht="12.75" x14ac:dyDescent="0.2">
      <c r="A142" s="5">
        <v>20204</v>
      </c>
      <c r="B142" s="5" t="s">
        <v>899</v>
      </c>
      <c r="C142" s="5"/>
      <c r="D142" s="5" t="s">
        <v>899</v>
      </c>
      <c r="E142" s="5">
        <v>20204</v>
      </c>
    </row>
    <row r="143" spans="1:5" ht="12.75" x14ac:dyDescent="0.2">
      <c r="A143" s="5">
        <v>20205</v>
      </c>
      <c r="B143" s="5" t="s">
        <v>689</v>
      </c>
      <c r="C143" s="5"/>
      <c r="D143" s="5" t="s">
        <v>689</v>
      </c>
      <c r="E143" s="5">
        <v>20205</v>
      </c>
    </row>
    <row r="144" spans="1:5" ht="12.75" x14ac:dyDescent="0.2">
      <c r="A144" s="5">
        <v>20206</v>
      </c>
      <c r="B144" s="5" t="s">
        <v>690</v>
      </c>
      <c r="C144" s="5"/>
      <c r="D144" s="5" t="s">
        <v>690</v>
      </c>
      <c r="E144" s="5">
        <v>20206</v>
      </c>
    </row>
    <row r="145" spans="1:5" ht="12.75" x14ac:dyDescent="0.2">
      <c r="A145" s="5">
        <v>20207</v>
      </c>
      <c r="B145" s="5" t="s">
        <v>691</v>
      </c>
      <c r="C145" s="5"/>
      <c r="D145" s="5" t="s">
        <v>691</v>
      </c>
      <c r="E145" s="5">
        <v>20207</v>
      </c>
    </row>
    <row r="146" spans="1:5" ht="12.75" x14ac:dyDescent="0.2">
      <c r="A146" s="5">
        <v>20208</v>
      </c>
      <c r="B146" s="5" t="s">
        <v>692</v>
      </c>
      <c r="C146" s="5"/>
      <c r="D146" s="5" t="s">
        <v>692</v>
      </c>
      <c r="E146" s="5">
        <v>20208</v>
      </c>
    </row>
    <row r="147" spans="1:5" ht="12.75" x14ac:dyDescent="0.2">
      <c r="A147" s="5">
        <v>20209</v>
      </c>
      <c r="B147" s="5" t="s">
        <v>694</v>
      </c>
      <c r="C147" s="5"/>
      <c r="D147" s="5" t="s">
        <v>694</v>
      </c>
      <c r="E147" s="5">
        <v>20209</v>
      </c>
    </row>
    <row r="148" spans="1:5" ht="12.75" x14ac:dyDescent="0.2">
      <c r="A148" s="5">
        <v>20210</v>
      </c>
      <c r="B148" s="5" t="s">
        <v>695</v>
      </c>
      <c r="C148" s="5"/>
      <c r="D148" s="5" t="s">
        <v>695</v>
      </c>
      <c r="E148" s="5">
        <v>20210</v>
      </c>
    </row>
    <row r="149" spans="1:5" ht="12.75" x14ac:dyDescent="0.2">
      <c r="A149" s="5">
        <v>20211</v>
      </c>
      <c r="B149" s="5" t="s">
        <v>696</v>
      </c>
      <c r="C149" s="5"/>
      <c r="D149" s="5" t="s">
        <v>696</v>
      </c>
      <c r="E149" s="5">
        <v>20211</v>
      </c>
    </row>
    <row r="150" spans="1:5" ht="12.75" x14ac:dyDescent="0.2">
      <c r="A150" s="5">
        <v>20212</v>
      </c>
      <c r="B150" s="5" t="s">
        <v>698</v>
      </c>
      <c r="C150" s="5"/>
      <c r="D150" s="5" t="s">
        <v>698</v>
      </c>
      <c r="E150" s="5">
        <v>20212</v>
      </c>
    </row>
    <row r="151" spans="1:5" ht="12.75" x14ac:dyDescent="0.2">
      <c r="A151" s="5">
        <v>20213</v>
      </c>
      <c r="B151" s="5" t="s">
        <v>900</v>
      </c>
      <c r="C151" s="5"/>
      <c r="D151" s="5" t="s">
        <v>900</v>
      </c>
      <c r="E151" s="5">
        <v>20213</v>
      </c>
    </row>
    <row r="152" spans="1:5" ht="12.75" x14ac:dyDescent="0.2">
      <c r="A152" s="5">
        <v>20214</v>
      </c>
      <c r="B152" s="5" t="s">
        <v>699</v>
      </c>
      <c r="C152" s="5"/>
      <c r="D152" s="5" t="s">
        <v>699</v>
      </c>
      <c r="E152" s="5">
        <v>20214</v>
      </c>
    </row>
    <row r="153" spans="1:5" ht="12.75" x14ac:dyDescent="0.2">
      <c r="A153" s="5">
        <v>20301</v>
      </c>
      <c r="B153" s="5" t="s">
        <v>292</v>
      </c>
      <c r="C153" s="5"/>
      <c r="D153" s="5" t="s">
        <v>292</v>
      </c>
      <c r="E153" s="5">
        <v>20301</v>
      </c>
    </row>
    <row r="154" spans="1:5" ht="12.75" x14ac:dyDescent="0.2">
      <c r="A154" s="5">
        <v>20302</v>
      </c>
      <c r="B154" s="5" t="s">
        <v>330</v>
      </c>
      <c r="C154" s="5"/>
      <c r="D154" s="5" t="s">
        <v>330</v>
      </c>
      <c r="E154" s="5">
        <v>20302</v>
      </c>
    </row>
    <row r="155" spans="1:5" ht="12.75" x14ac:dyDescent="0.2">
      <c r="A155" s="5">
        <v>20303</v>
      </c>
      <c r="B155" s="5" t="s">
        <v>700</v>
      </c>
      <c r="C155" s="5"/>
      <c r="D155" s="5" t="s">
        <v>700</v>
      </c>
      <c r="E155" s="5">
        <v>20303</v>
      </c>
    </row>
    <row r="156" spans="1:5" ht="12.75" x14ac:dyDescent="0.2">
      <c r="A156" s="5">
        <v>20304</v>
      </c>
      <c r="B156" s="5" t="s">
        <v>370</v>
      </c>
      <c r="C156" s="5"/>
      <c r="D156" s="5" t="s">
        <v>370</v>
      </c>
      <c r="E156" s="5">
        <v>20304</v>
      </c>
    </row>
    <row r="157" spans="1:5" ht="12.75" x14ac:dyDescent="0.2">
      <c r="A157" s="5">
        <v>20305</v>
      </c>
      <c r="B157" s="5" t="s">
        <v>371</v>
      </c>
      <c r="C157" s="5"/>
      <c r="D157" s="5" t="s">
        <v>371</v>
      </c>
      <c r="E157" s="5">
        <v>20305</v>
      </c>
    </row>
    <row r="158" spans="1:5" ht="12.75" x14ac:dyDescent="0.2">
      <c r="A158" s="5">
        <v>20307</v>
      </c>
      <c r="B158" s="5" t="s">
        <v>373</v>
      </c>
      <c r="C158" s="5"/>
      <c r="D158" s="5" t="s">
        <v>373</v>
      </c>
      <c r="E158" s="5">
        <v>20307</v>
      </c>
    </row>
    <row r="159" spans="1:5" ht="12.75" x14ac:dyDescent="0.2">
      <c r="A159" s="5">
        <v>20308</v>
      </c>
      <c r="B159" s="5" t="s">
        <v>375</v>
      </c>
      <c r="C159" s="5"/>
      <c r="D159" s="5" t="s">
        <v>375</v>
      </c>
      <c r="E159" s="5">
        <v>20308</v>
      </c>
    </row>
    <row r="160" spans="1:5" ht="12.75" x14ac:dyDescent="0.2">
      <c r="A160" s="5">
        <v>20401</v>
      </c>
      <c r="B160" s="5" t="s">
        <v>297</v>
      </c>
      <c r="C160" s="5"/>
      <c r="D160" s="5" t="s">
        <v>297</v>
      </c>
      <c r="E160" s="5">
        <v>20401</v>
      </c>
    </row>
    <row r="161" spans="1:5" ht="12.75" x14ac:dyDescent="0.2">
      <c r="A161" s="5">
        <v>20402</v>
      </c>
      <c r="B161" s="5" t="s">
        <v>333</v>
      </c>
      <c r="C161" s="5"/>
      <c r="D161" s="5" t="s">
        <v>333</v>
      </c>
      <c r="E161" s="5">
        <v>20402</v>
      </c>
    </row>
    <row r="162" spans="1:5" ht="12.75" x14ac:dyDescent="0.2">
      <c r="A162" s="5">
        <v>20403</v>
      </c>
      <c r="B162" s="5" t="s">
        <v>702</v>
      </c>
      <c r="C162" s="5"/>
      <c r="D162" s="5" t="s">
        <v>702</v>
      </c>
      <c r="E162" s="5">
        <v>20403</v>
      </c>
    </row>
    <row r="163" spans="1:5" ht="12.75" x14ac:dyDescent="0.2">
      <c r="A163" s="5">
        <v>20404</v>
      </c>
      <c r="B163" s="5" t="s">
        <v>378</v>
      </c>
      <c r="C163" s="5"/>
      <c r="D163" s="5" t="s">
        <v>378</v>
      </c>
      <c r="E163" s="5">
        <v>20404</v>
      </c>
    </row>
    <row r="164" spans="1:5" ht="12.75" x14ac:dyDescent="0.2">
      <c r="A164" s="5">
        <v>20501</v>
      </c>
      <c r="B164" s="5" t="s">
        <v>301</v>
      </c>
      <c r="C164" s="5"/>
      <c r="D164" s="5" t="s">
        <v>301</v>
      </c>
      <c r="E164" s="5">
        <v>20501</v>
      </c>
    </row>
    <row r="165" spans="1:5" ht="12.75" x14ac:dyDescent="0.2">
      <c r="A165" s="5">
        <v>20502</v>
      </c>
      <c r="B165" s="5" t="s">
        <v>660</v>
      </c>
      <c r="C165" s="5"/>
      <c r="D165" s="5" t="s">
        <v>660</v>
      </c>
      <c r="E165" s="5">
        <v>20502</v>
      </c>
    </row>
    <row r="166" spans="1:5" ht="12.75" x14ac:dyDescent="0.2">
      <c r="A166" s="5">
        <v>20503</v>
      </c>
      <c r="B166" s="5" t="s">
        <v>380</v>
      </c>
      <c r="C166" s="5"/>
      <c r="D166" s="5" t="s">
        <v>380</v>
      </c>
      <c r="E166" s="5">
        <v>20503</v>
      </c>
    </row>
    <row r="167" spans="1:5" ht="12.75" x14ac:dyDescent="0.2">
      <c r="A167" s="5">
        <v>20504</v>
      </c>
      <c r="B167" s="5" t="s">
        <v>382</v>
      </c>
      <c r="C167" s="5"/>
      <c r="D167" s="5" t="s">
        <v>382</v>
      </c>
      <c r="E167" s="5">
        <v>20504</v>
      </c>
    </row>
    <row r="168" spans="1:5" ht="12.75" x14ac:dyDescent="0.2">
      <c r="A168" s="5">
        <v>20505</v>
      </c>
      <c r="B168" s="5" t="s">
        <v>705</v>
      </c>
      <c r="C168" s="5"/>
      <c r="D168" s="5" t="s">
        <v>705</v>
      </c>
      <c r="E168" s="5">
        <v>20505</v>
      </c>
    </row>
    <row r="169" spans="1:5" ht="12.75" x14ac:dyDescent="0.2">
      <c r="A169" s="5">
        <v>20506</v>
      </c>
      <c r="B169" s="5" t="s">
        <v>706</v>
      </c>
      <c r="C169" s="5"/>
      <c r="D169" s="5" t="s">
        <v>706</v>
      </c>
      <c r="E169" s="5">
        <v>20506</v>
      </c>
    </row>
    <row r="170" spans="1:5" ht="12.75" x14ac:dyDescent="0.2">
      <c r="A170" s="5">
        <v>20507</v>
      </c>
      <c r="B170" s="5" t="s">
        <v>384</v>
      </c>
      <c r="C170" s="5"/>
      <c r="D170" s="5" t="s">
        <v>384</v>
      </c>
      <c r="E170" s="5">
        <v>20507</v>
      </c>
    </row>
    <row r="171" spans="1:5" ht="12.75" x14ac:dyDescent="0.2">
      <c r="A171" s="5">
        <v>20508</v>
      </c>
      <c r="B171" s="5" t="s">
        <v>386</v>
      </c>
      <c r="C171" s="5"/>
      <c r="D171" s="5" t="s">
        <v>386</v>
      </c>
      <c r="E171" s="5">
        <v>20508</v>
      </c>
    </row>
    <row r="172" spans="1:5" ht="12.75" x14ac:dyDescent="0.2">
      <c r="A172" s="5">
        <v>20601</v>
      </c>
      <c r="B172" s="5" t="s">
        <v>306</v>
      </c>
      <c r="C172" s="5"/>
      <c r="D172" s="5" t="s">
        <v>306</v>
      </c>
      <c r="E172" s="5">
        <v>20601</v>
      </c>
    </row>
    <row r="173" spans="1:5" ht="12.75" x14ac:dyDescent="0.2">
      <c r="A173" s="5">
        <v>20602</v>
      </c>
      <c r="B173" s="5" t="s">
        <v>339</v>
      </c>
      <c r="C173" s="5"/>
      <c r="D173" s="5" t="s">
        <v>339</v>
      </c>
      <c r="E173" s="5">
        <v>20602</v>
      </c>
    </row>
    <row r="174" spans="1:5" ht="12.75" x14ac:dyDescent="0.2">
      <c r="A174" s="5">
        <v>20603</v>
      </c>
      <c r="B174" s="5" t="s">
        <v>707</v>
      </c>
      <c r="C174" s="5"/>
      <c r="D174" s="5" t="s">
        <v>707</v>
      </c>
      <c r="E174" s="5">
        <v>20603</v>
      </c>
    </row>
    <row r="175" spans="1:5" ht="12.75" x14ac:dyDescent="0.2">
      <c r="A175" s="5">
        <v>20604</v>
      </c>
      <c r="B175" s="5" t="s">
        <v>391</v>
      </c>
      <c r="C175" s="5"/>
      <c r="D175" s="5" t="s">
        <v>391</v>
      </c>
      <c r="E175" s="5">
        <v>20604</v>
      </c>
    </row>
    <row r="176" spans="1:5" ht="12.75" x14ac:dyDescent="0.2">
      <c r="A176" s="5">
        <v>20605</v>
      </c>
      <c r="B176" s="5" t="s">
        <v>708</v>
      </c>
      <c r="C176" s="5"/>
      <c r="D176" s="5" t="s">
        <v>708</v>
      </c>
      <c r="E176" s="5">
        <v>20605</v>
      </c>
    </row>
    <row r="177" spans="1:5" ht="12.75" x14ac:dyDescent="0.2">
      <c r="A177" s="5">
        <v>20606</v>
      </c>
      <c r="B177" s="5" t="s">
        <v>392</v>
      </c>
      <c r="C177" s="5"/>
      <c r="D177" s="5" t="s">
        <v>392</v>
      </c>
      <c r="E177" s="5">
        <v>20606</v>
      </c>
    </row>
    <row r="178" spans="1:5" ht="12.75" x14ac:dyDescent="0.2">
      <c r="A178" s="5">
        <v>20607</v>
      </c>
      <c r="B178" s="5" t="s">
        <v>901</v>
      </c>
      <c r="C178" s="5"/>
      <c r="D178" s="5" t="s">
        <v>901</v>
      </c>
      <c r="E178" s="5">
        <v>20607</v>
      </c>
    </row>
    <row r="179" spans="1:5" ht="12.75" x14ac:dyDescent="0.2">
      <c r="A179" s="5">
        <v>20608</v>
      </c>
      <c r="B179" s="5" t="s">
        <v>394</v>
      </c>
      <c r="C179" s="5"/>
      <c r="D179" s="5" t="s">
        <v>394</v>
      </c>
      <c r="E179" s="5">
        <v>20608</v>
      </c>
    </row>
    <row r="180" spans="1:5" ht="12.75" x14ac:dyDescent="0.2">
      <c r="A180" s="5">
        <v>20701</v>
      </c>
      <c r="B180" s="5" t="s">
        <v>310</v>
      </c>
      <c r="C180" s="5"/>
      <c r="D180" s="5" t="s">
        <v>310</v>
      </c>
      <c r="E180" s="5">
        <v>20701</v>
      </c>
    </row>
    <row r="181" spans="1:5" ht="12.75" x14ac:dyDescent="0.2">
      <c r="A181" s="5">
        <v>20702</v>
      </c>
      <c r="B181" s="5" t="s">
        <v>342</v>
      </c>
      <c r="C181" s="5"/>
      <c r="D181" s="5" t="s">
        <v>342</v>
      </c>
      <c r="E181" s="5">
        <v>20702</v>
      </c>
    </row>
    <row r="182" spans="1:5" ht="12.75" x14ac:dyDescent="0.2">
      <c r="A182" s="5">
        <v>20703</v>
      </c>
      <c r="B182" s="5" t="s">
        <v>396</v>
      </c>
      <c r="C182" s="5"/>
      <c r="D182" s="5" t="s">
        <v>396</v>
      </c>
      <c r="E182" s="5">
        <v>20703</v>
      </c>
    </row>
    <row r="183" spans="1:5" ht="12.75" x14ac:dyDescent="0.2">
      <c r="A183" s="5">
        <v>20704</v>
      </c>
      <c r="B183" s="5" t="s">
        <v>397</v>
      </c>
      <c r="C183" s="5"/>
      <c r="D183" s="5" t="s">
        <v>397</v>
      </c>
      <c r="E183" s="5">
        <v>20704</v>
      </c>
    </row>
    <row r="184" spans="1:5" ht="12.75" x14ac:dyDescent="0.2">
      <c r="A184" s="5">
        <v>20705</v>
      </c>
      <c r="B184" s="5" t="s">
        <v>398</v>
      </c>
      <c r="C184" s="5"/>
      <c r="D184" s="5" t="s">
        <v>398</v>
      </c>
      <c r="E184" s="5">
        <v>20705</v>
      </c>
    </row>
    <row r="185" spans="1:5" ht="12.75" x14ac:dyDescent="0.2">
      <c r="A185" s="5">
        <v>20706</v>
      </c>
      <c r="B185" s="5" t="s">
        <v>711</v>
      </c>
      <c r="C185" s="5"/>
      <c r="D185" s="5" t="s">
        <v>711</v>
      </c>
      <c r="E185" s="5">
        <v>20706</v>
      </c>
    </row>
    <row r="186" spans="1:5" ht="12.75" x14ac:dyDescent="0.2">
      <c r="A186" s="5">
        <v>20707</v>
      </c>
      <c r="B186" s="5" t="s">
        <v>713</v>
      </c>
      <c r="C186" s="5"/>
      <c r="D186" s="5" t="s">
        <v>713</v>
      </c>
      <c r="E186" s="5">
        <v>20707</v>
      </c>
    </row>
    <row r="187" spans="1:5" ht="12.75" x14ac:dyDescent="0.2">
      <c r="A187" s="5">
        <v>20801</v>
      </c>
      <c r="B187" s="5" t="s">
        <v>598</v>
      </c>
      <c r="C187" s="5"/>
      <c r="D187" s="5" t="s">
        <v>598</v>
      </c>
      <c r="E187" s="5">
        <v>20801</v>
      </c>
    </row>
    <row r="188" spans="1:5" ht="12.75" x14ac:dyDescent="0.2">
      <c r="A188" s="5">
        <v>20802</v>
      </c>
      <c r="B188" s="5" t="s">
        <v>680</v>
      </c>
      <c r="C188" s="5"/>
      <c r="D188" s="5" t="s">
        <v>680</v>
      </c>
      <c r="E188" s="5">
        <v>20802</v>
      </c>
    </row>
    <row r="189" spans="1:5" ht="12.75" x14ac:dyDescent="0.2">
      <c r="A189" s="5">
        <v>20803</v>
      </c>
      <c r="B189" s="5" t="s">
        <v>715</v>
      </c>
      <c r="C189" s="5"/>
      <c r="D189" s="5" t="s">
        <v>715</v>
      </c>
      <c r="E189" s="5">
        <v>20803</v>
      </c>
    </row>
    <row r="190" spans="1:5" ht="12.75" x14ac:dyDescent="0.2">
      <c r="A190" s="5">
        <v>20804</v>
      </c>
      <c r="B190" s="5" t="s">
        <v>716</v>
      </c>
      <c r="C190" s="5"/>
      <c r="D190" s="5" t="s">
        <v>716</v>
      </c>
      <c r="E190" s="5">
        <v>20804</v>
      </c>
    </row>
    <row r="191" spans="1:5" ht="12.75" x14ac:dyDescent="0.2">
      <c r="A191" s="5">
        <v>20805</v>
      </c>
      <c r="B191" s="5" t="s">
        <v>902</v>
      </c>
      <c r="C191" s="5"/>
      <c r="D191" s="5" t="s">
        <v>902</v>
      </c>
      <c r="E191" s="5">
        <v>20805</v>
      </c>
    </row>
    <row r="192" spans="1:5" ht="12.75" x14ac:dyDescent="0.2">
      <c r="A192" s="5">
        <v>20901</v>
      </c>
      <c r="B192" s="5" t="s">
        <v>315</v>
      </c>
      <c r="C192" s="5"/>
      <c r="D192" s="5" t="s">
        <v>315</v>
      </c>
      <c r="E192" s="5">
        <v>20901</v>
      </c>
    </row>
    <row r="193" spans="1:5" ht="12.75" x14ac:dyDescent="0.2">
      <c r="A193" s="5">
        <v>20902</v>
      </c>
      <c r="B193" s="5" t="s">
        <v>348</v>
      </c>
      <c r="C193" s="5"/>
      <c r="D193" s="5" t="s">
        <v>348</v>
      </c>
      <c r="E193" s="5">
        <v>20902</v>
      </c>
    </row>
    <row r="194" spans="1:5" ht="12.75" x14ac:dyDescent="0.2">
      <c r="A194" s="5">
        <v>20903</v>
      </c>
      <c r="B194" s="5" t="s">
        <v>903</v>
      </c>
      <c r="C194" s="5"/>
      <c r="D194" s="5" t="s">
        <v>903</v>
      </c>
      <c r="E194" s="5">
        <v>20903</v>
      </c>
    </row>
    <row r="195" spans="1:5" ht="12.75" x14ac:dyDescent="0.2">
      <c r="A195" s="5">
        <v>20904</v>
      </c>
      <c r="B195" s="5" t="s">
        <v>403</v>
      </c>
      <c r="C195" s="5"/>
      <c r="D195" s="5" t="s">
        <v>403</v>
      </c>
      <c r="E195" s="5">
        <v>20904</v>
      </c>
    </row>
    <row r="196" spans="1:5" ht="12.75" x14ac:dyDescent="0.2">
      <c r="A196" s="5">
        <v>20905</v>
      </c>
      <c r="B196" s="5" t="s">
        <v>404</v>
      </c>
      <c r="C196" s="5"/>
      <c r="D196" s="5" t="s">
        <v>404</v>
      </c>
      <c r="E196" s="5">
        <v>20905</v>
      </c>
    </row>
    <row r="197" spans="1:5" ht="12.75" x14ac:dyDescent="0.2">
      <c r="A197" s="5">
        <v>21001</v>
      </c>
      <c r="B197" s="5" t="s">
        <v>319</v>
      </c>
      <c r="C197" s="5"/>
      <c r="D197" s="5" t="s">
        <v>319</v>
      </c>
      <c r="E197" s="5">
        <v>21001</v>
      </c>
    </row>
    <row r="198" spans="1:5" ht="12.75" x14ac:dyDescent="0.2">
      <c r="A198" s="5">
        <v>21002</v>
      </c>
      <c r="B198" s="5" t="s">
        <v>353</v>
      </c>
      <c r="C198" s="5"/>
      <c r="D198" s="5" t="s">
        <v>353</v>
      </c>
      <c r="E198" s="5">
        <v>21002</v>
      </c>
    </row>
    <row r="199" spans="1:5" ht="12.75" x14ac:dyDescent="0.2">
      <c r="A199" s="5">
        <v>21003</v>
      </c>
      <c r="B199" s="5" t="s">
        <v>406</v>
      </c>
      <c r="C199" s="5"/>
      <c r="D199" s="5" t="s">
        <v>406</v>
      </c>
      <c r="E199" s="5">
        <v>21003</v>
      </c>
    </row>
    <row r="200" spans="1:5" ht="12.75" x14ac:dyDescent="0.2">
      <c r="A200" s="5">
        <v>21004</v>
      </c>
      <c r="B200" s="5" t="s">
        <v>904</v>
      </c>
      <c r="C200" s="5"/>
      <c r="D200" s="5" t="s">
        <v>904</v>
      </c>
      <c r="E200" s="5">
        <v>21004</v>
      </c>
    </row>
    <row r="201" spans="1:5" ht="12.75" x14ac:dyDescent="0.2">
      <c r="A201" s="5">
        <v>21005</v>
      </c>
      <c r="B201" s="5" t="s">
        <v>408</v>
      </c>
      <c r="C201" s="5"/>
      <c r="D201" s="5" t="s">
        <v>408</v>
      </c>
      <c r="E201" s="5">
        <v>21005</v>
      </c>
    </row>
    <row r="202" spans="1:5" ht="12.75" x14ac:dyDescent="0.2">
      <c r="A202" s="5">
        <v>21006</v>
      </c>
      <c r="B202" s="5" t="s">
        <v>410</v>
      </c>
      <c r="C202" s="5"/>
      <c r="D202" s="5" t="s">
        <v>410</v>
      </c>
      <c r="E202" s="5">
        <v>21006</v>
      </c>
    </row>
    <row r="203" spans="1:5" ht="12.75" x14ac:dyDescent="0.2">
      <c r="A203" s="5">
        <v>21007</v>
      </c>
      <c r="B203" s="5" t="s">
        <v>905</v>
      </c>
      <c r="C203" s="5"/>
      <c r="D203" s="5" t="s">
        <v>905</v>
      </c>
      <c r="E203" s="5">
        <v>21007</v>
      </c>
    </row>
    <row r="204" spans="1:5" ht="12.75" x14ac:dyDescent="0.2">
      <c r="A204" s="5">
        <v>21008</v>
      </c>
      <c r="B204" s="5" t="s">
        <v>411</v>
      </c>
      <c r="C204" s="5"/>
      <c r="D204" s="5" t="s">
        <v>411</v>
      </c>
      <c r="E204" s="5">
        <v>21008</v>
      </c>
    </row>
    <row r="205" spans="1:5" ht="12.75" x14ac:dyDescent="0.2">
      <c r="A205" s="5">
        <v>21009</v>
      </c>
      <c r="B205" s="5" t="s">
        <v>412</v>
      </c>
      <c r="C205" s="5"/>
      <c r="D205" s="5" t="s">
        <v>412</v>
      </c>
      <c r="E205" s="5">
        <v>21009</v>
      </c>
    </row>
    <row r="206" spans="1:5" ht="12.75" x14ac:dyDescent="0.2">
      <c r="A206" s="5">
        <v>21010</v>
      </c>
      <c r="B206" s="5" t="s">
        <v>413</v>
      </c>
      <c r="C206" s="5"/>
      <c r="D206" s="5" t="s">
        <v>413</v>
      </c>
      <c r="E206" s="5">
        <v>21010</v>
      </c>
    </row>
    <row r="207" spans="1:5" ht="12.75" x14ac:dyDescent="0.2">
      <c r="A207" s="5">
        <v>21011</v>
      </c>
      <c r="B207" s="5" t="s">
        <v>414</v>
      </c>
      <c r="C207" s="5"/>
      <c r="D207" s="5" t="s">
        <v>414</v>
      </c>
      <c r="E207" s="5">
        <v>21011</v>
      </c>
    </row>
    <row r="208" spans="1:5" ht="12.75" x14ac:dyDescent="0.2">
      <c r="A208" s="5">
        <v>21012</v>
      </c>
      <c r="B208" s="5" t="s">
        <v>415</v>
      </c>
      <c r="C208" s="5"/>
      <c r="D208" s="5" t="s">
        <v>415</v>
      </c>
      <c r="E208" s="5">
        <v>21012</v>
      </c>
    </row>
    <row r="209" spans="1:5" ht="12.75" x14ac:dyDescent="0.2">
      <c r="A209" s="5">
        <v>21013</v>
      </c>
      <c r="B209" s="5" t="s">
        <v>416</v>
      </c>
      <c r="C209" s="5"/>
      <c r="D209" s="5" t="s">
        <v>416</v>
      </c>
      <c r="E209" s="5">
        <v>21013</v>
      </c>
    </row>
    <row r="210" spans="1:5" ht="12.75" x14ac:dyDescent="0.2">
      <c r="A210" s="5">
        <v>21101</v>
      </c>
      <c r="B210" s="5" t="s">
        <v>322</v>
      </c>
      <c r="C210" s="5"/>
      <c r="D210" s="5" t="s">
        <v>322</v>
      </c>
      <c r="E210" s="5">
        <v>21101</v>
      </c>
    </row>
    <row r="211" spans="1:5" ht="12.75" x14ac:dyDescent="0.2">
      <c r="A211" s="5">
        <v>21102</v>
      </c>
      <c r="B211" s="5" t="s">
        <v>359</v>
      </c>
      <c r="C211" s="5"/>
      <c r="D211" s="5" t="s">
        <v>359</v>
      </c>
      <c r="E211" s="5">
        <v>21102</v>
      </c>
    </row>
    <row r="212" spans="1:5" ht="12.75" x14ac:dyDescent="0.2">
      <c r="A212" s="5">
        <v>21103</v>
      </c>
      <c r="B212" s="5" t="s">
        <v>906</v>
      </c>
      <c r="C212" s="5"/>
      <c r="D212" s="5" t="s">
        <v>906</v>
      </c>
      <c r="E212" s="5">
        <v>21103</v>
      </c>
    </row>
    <row r="213" spans="1:5" ht="12.75" x14ac:dyDescent="0.2">
      <c r="A213" s="5">
        <v>21104</v>
      </c>
      <c r="B213" s="5" t="s">
        <v>420</v>
      </c>
      <c r="C213" s="5"/>
      <c r="D213" s="5" t="s">
        <v>420</v>
      </c>
      <c r="E213" s="5">
        <v>21104</v>
      </c>
    </row>
    <row r="214" spans="1:5" ht="12.75" x14ac:dyDescent="0.2">
      <c r="A214" s="5">
        <v>21105</v>
      </c>
      <c r="B214" s="5" t="s">
        <v>421</v>
      </c>
      <c r="C214" s="5"/>
      <c r="D214" s="5" t="s">
        <v>421</v>
      </c>
      <c r="E214" s="5">
        <v>21105</v>
      </c>
    </row>
    <row r="215" spans="1:5" ht="12.75" x14ac:dyDescent="0.2">
      <c r="A215" s="5">
        <v>21106</v>
      </c>
      <c r="B215" s="5" t="s">
        <v>422</v>
      </c>
      <c r="C215" s="5"/>
      <c r="D215" s="5" t="s">
        <v>422</v>
      </c>
      <c r="E215" s="5">
        <v>21106</v>
      </c>
    </row>
    <row r="216" spans="1:5" ht="12.75" x14ac:dyDescent="0.2">
      <c r="A216" s="5">
        <v>21107</v>
      </c>
      <c r="B216" s="5" t="s">
        <v>423</v>
      </c>
      <c r="C216" s="5"/>
      <c r="D216" s="5" t="s">
        <v>423</v>
      </c>
      <c r="E216" s="5">
        <v>21107</v>
      </c>
    </row>
    <row r="217" spans="1:5" ht="12.75" x14ac:dyDescent="0.2">
      <c r="A217" s="5">
        <v>21201</v>
      </c>
      <c r="B217" s="5" t="s">
        <v>622</v>
      </c>
      <c r="C217" s="5"/>
      <c r="D217" s="5" t="s">
        <v>622</v>
      </c>
      <c r="E217" s="5">
        <v>21201</v>
      </c>
    </row>
    <row r="218" spans="1:5" ht="12.75" x14ac:dyDescent="0.2">
      <c r="A218" s="5">
        <v>21202</v>
      </c>
      <c r="B218" s="5" t="s">
        <v>687</v>
      </c>
      <c r="C218" s="5"/>
      <c r="D218" s="5" t="s">
        <v>687</v>
      </c>
      <c r="E218" s="5">
        <v>21202</v>
      </c>
    </row>
    <row r="219" spans="1:5" ht="12.75" x14ac:dyDescent="0.2">
      <c r="A219" s="5">
        <v>21203</v>
      </c>
      <c r="B219" s="5" t="s">
        <v>718</v>
      </c>
      <c r="C219" s="5"/>
      <c r="D219" s="5" t="s">
        <v>718</v>
      </c>
      <c r="E219" s="5">
        <v>21203</v>
      </c>
    </row>
    <row r="220" spans="1:5" ht="12.75" x14ac:dyDescent="0.2">
      <c r="A220" s="5">
        <v>21204</v>
      </c>
      <c r="B220" s="5" t="s">
        <v>723</v>
      </c>
      <c r="C220" s="5"/>
      <c r="D220" s="5" t="s">
        <v>723</v>
      </c>
      <c r="E220" s="5">
        <v>21204</v>
      </c>
    </row>
    <row r="221" spans="1:5" ht="12.75" x14ac:dyDescent="0.2">
      <c r="A221" s="5">
        <v>21205</v>
      </c>
      <c r="B221" s="5" t="s">
        <v>724</v>
      </c>
      <c r="C221" s="5"/>
      <c r="D221" s="5" t="s">
        <v>724</v>
      </c>
      <c r="E221" s="5">
        <v>21205</v>
      </c>
    </row>
    <row r="222" spans="1:5" ht="12.75" x14ac:dyDescent="0.2">
      <c r="A222" s="5">
        <v>21301</v>
      </c>
      <c r="B222" s="5" t="s">
        <v>426</v>
      </c>
      <c r="C222" s="5"/>
      <c r="D222" s="5" t="s">
        <v>426</v>
      </c>
      <c r="E222" s="5">
        <v>21301</v>
      </c>
    </row>
    <row r="223" spans="1:5" ht="12.75" x14ac:dyDescent="0.2">
      <c r="A223" s="5">
        <v>21302</v>
      </c>
      <c r="B223" s="5" t="s">
        <v>427</v>
      </c>
      <c r="C223" s="5"/>
      <c r="D223" s="5" t="s">
        <v>427</v>
      </c>
      <c r="E223" s="5">
        <v>21302</v>
      </c>
    </row>
    <row r="224" spans="1:5" ht="12.75" x14ac:dyDescent="0.2">
      <c r="A224" s="5">
        <v>21303</v>
      </c>
      <c r="B224" s="5" t="s">
        <v>907</v>
      </c>
      <c r="C224" s="5"/>
      <c r="D224" s="5" t="s">
        <v>907</v>
      </c>
      <c r="E224" s="5">
        <v>21303</v>
      </c>
    </row>
    <row r="225" spans="1:5" ht="12.75" x14ac:dyDescent="0.2">
      <c r="A225" s="5">
        <v>21304</v>
      </c>
      <c r="B225" s="5" t="s">
        <v>430</v>
      </c>
      <c r="C225" s="5"/>
      <c r="D225" s="5" t="s">
        <v>430</v>
      </c>
      <c r="E225" s="5">
        <v>21304</v>
      </c>
    </row>
    <row r="226" spans="1:5" ht="12.75" x14ac:dyDescent="0.2">
      <c r="A226" s="5">
        <v>21305</v>
      </c>
      <c r="B226" s="5" t="s">
        <v>432</v>
      </c>
      <c r="C226" s="5"/>
      <c r="D226" s="5" t="s">
        <v>432</v>
      </c>
      <c r="E226" s="5">
        <v>21305</v>
      </c>
    </row>
    <row r="227" spans="1:5" ht="12.75" x14ac:dyDescent="0.2">
      <c r="A227" s="5">
        <v>21306</v>
      </c>
      <c r="B227" s="5" t="s">
        <v>726</v>
      </c>
      <c r="C227" s="5"/>
      <c r="D227" s="5" t="s">
        <v>726</v>
      </c>
      <c r="E227" s="5">
        <v>21306</v>
      </c>
    </row>
    <row r="228" spans="1:5" ht="12.75" x14ac:dyDescent="0.2">
      <c r="A228" s="5">
        <v>21307</v>
      </c>
      <c r="B228" s="5" t="s">
        <v>434</v>
      </c>
      <c r="C228" s="5"/>
      <c r="D228" s="5" t="s">
        <v>434</v>
      </c>
      <c r="E228" s="5">
        <v>21307</v>
      </c>
    </row>
    <row r="229" spans="1:5" ht="12.75" x14ac:dyDescent="0.2">
      <c r="A229" s="5">
        <v>21308</v>
      </c>
      <c r="B229" s="5" t="s">
        <v>435</v>
      </c>
      <c r="C229" s="5"/>
      <c r="D229" s="5" t="s">
        <v>435</v>
      </c>
      <c r="E229" s="5">
        <v>21308</v>
      </c>
    </row>
    <row r="230" spans="1:5" ht="12.75" x14ac:dyDescent="0.2">
      <c r="A230" s="5">
        <v>21401</v>
      </c>
      <c r="B230" s="5" t="s">
        <v>436</v>
      </c>
      <c r="C230" s="5"/>
      <c r="D230" s="5" t="s">
        <v>436</v>
      </c>
      <c r="E230" s="5">
        <v>21401</v>
      </c>
    </row>
    <row r="231" spans="1:5" ht="12.75" x14ac:dyDescent="0.2">
      <c r="A231" s="6">
        <v>21402</v>
      </c>
      <c r="B231" s="5" t="s">
        <v>437</v>
      </c>
      <c r="C231" s="5"/>
      <c r="D231" s="5" t="s">
        <v>437</v>
      </c>
      <c r="E231" s="6">
        <v>21402</v>
      </c>
    </row>
    <row r="232" spans="1:5" ht="12.75" x14ac:dyDescent="0.2">
      <c r="A232" s="5">
        <v>21403</v>
      </c>
      <c r="B232" s="5" t="s">
        <v>439</v>
      </c>
      <c r="C232" s="5"/>
      <c r="D232" s="5" t="s">
        <v>439</v>
      </c>
      <c r="E232" s="5">
        <v>21403</v>
      </c>
    </row>
    <row r="233" spans="1:5" ht="12.75" x14ac:dyDescent="0.2">
      <c r="A233" s="5">
        <v>21404</v>
      </c>
      <c r="B233" s="5" t="s">
        <v>440</v>
      </c>
      <c r="C233" s="5"/>
      <c r="D233" s="5" t="s">
        <v>440</v>
      </c>
      <c r="E233" s="5">
        <v>21404</v>
      </c>
    </row>
    <row r="234" spans="1:5" ht="12.75" x14ac:dyDescent="0.2">
      <c r="A234" s="5">
        <v>21501</v>
      </c>
      <c r="B234" s="5" t="s">
        <v>442</v>
      </c>
      <c r="C234" s="5"/>
      <c r="D234" s="5" t="s">
        <v>442</v>
      </c>
      <c r="E234" s="5">
        <v>21501</v>
      </c>
    </row>
    <row r="235" spans="1:5" ht="12.75" x14ac:dyDescent="0.2">
      <c r="A235" s="5">
        <v>21502</v>
      </c>
      <c r="B235" s="5" t="s">
        <v>443</v>
      </c>
      <c r="C235" s="5"/>
      <c r="D235" s="5" t="s">
        <v>443</v>
      </c>
      <c r="E235" s="5">
        <v>21502</v>
      </c>
    </row>
    <row r="236" spans="1:5" ht="12.75" x14ac:dyDescent="0.2">
      <c r="A236" s="5">
        <v>21503</v>
      </c>
      <c r="B236" s="5" t="s">
        <v>444</v>
      </c>
      <c r="C236" s="5"/>
      <c r="D236" s="5" t="s">
        <v>444</v>
      </c>
      <c r="E236" s="5">
        <v>21503</v>
      </c>
    </row>
    <row r="237" spans="1:5" ht="12.75" x14ac:dyDescent="0.2">
      <c r="A237" s="5">
        <v>21504</v>
      </c>
      <c r="B237" s="5" t="s">
        <v>445</v>
      </c>
      <c r="C237" s="5"/>
      <c r="D237" s="5" t="s">
        <v>445</v>
      </c>
      <c r="E237" s="5">
        <v>21504</v>
      </c>
    </row>
    <row r="238" spans="1:5" ht="12.75" x14ac:dyDescent="0.2">
      <c r="A238" s="5">
        <v>21601</v>
      </c>
      <c r="B238" s="5" t="s">
        <v>731</v>
      </c>
      <c r="C238" s="5"/>
      <c r="D238" s="5" t="s">
        <v>731</v>
      </c>
      <c r="E238" s="5">
        <v>21601</v>
      </c>
    </row>
    <row r="239" spans="1:5" ht="12.75" x14ac:dyDescent="0.2">
      <c r="A239" s="5">
        <v>21602</v>
      </c>
      <c r="B239" s="5" t="s">
        <v>732</v>
      </c>
      <c r="C239" s="5"/>
      <c r="D239" s="5" t="s">
        <v>732</v>
      </c>
      <c r="E239" s="5">
        <v>21602</v>
      </c>
    </row>
    <row r="240" spans="1:5" ht="12.75" x14ac:dyDescent="0.2">
      <c r="A240" s="5">
        <v>21603</v>
      </c>
      <c r="B240" s="5" t="s">
        <v>733</v>
      </c>
      <c r="C240" s="5"/>
      <c r="D240" s="5" t="s">
        <v>733</v>
      </c>
      <c r="E240" s="5">
        <v>21603</v>
      </c>
    </row>
    <row r="241" spans="1:5" ht="12.75" x14ac:dyDescent="0.2">
      <c r="A241" s="5">
        <v>30101</v>
      </c>
      <c r="B241" s="5" t="s">
        <v>286</v>
      </c>
      <c r="C241" s="5"/>
      <c r="D241" s="5" t="s">
        <v>286</v>
      </c>
      <c r="E241" s="5">
        <v>30101</v>
      </c>
    </row>
    <row r="242" spans="1:5" ht="12.75" x14ac:dyDescent="0.2">
      <c r="A242" s="5">
        <v>30102</v>
      </c>
      <c r="B242" s="5" t="s">
        <v>324</v>
      </c>
      <c r="C242" s="5"/>
      <c r="D242" s="5" t="s">
        <v>324</v>
      </c>
      <c r="E242" s="5">
        <v>30102</v>
      </c>
    </row>
    <row r="243" spans="1:5" ht="12.75" x14ac:dyDescent="0.2">
      <c r="A243" s="5">
        <v>30103</v>
      </c>
      <c r="B243" s="5" t="s">
        <v>363</v>
      </c>
      <c r="C243" s="5"/>
      <c r="D243" s="5" t="s">
        <v>363</v>
      </c>
      <c r="E243" s="5">
        <v>30103</v>
      </c>
    </row>
    <row r="244" spans="1:5" ht="12.75" x14ac:dyDescent="0.2">
      <c r="A244" s="5">
        <v>30104</v>
      </c>
      <c r="B244" s="5" t="s">
        <v>719</v>
      </c>
      <c r="C244" s="5"/>
      <c r="D244" s="5" t="s">
        <v>719</v>
      </c>
      <c r="E244" s="5">
        <v>30104</v>
      </c>
    </row>
    <row r="245" spans="1:5" ht="12.75" x14ac:dyDescent="0.2">
      <c r="A245" s="5">
        <v>30105</v>
      </c>
      <c r="B245" s="5" t="s">
        <v>908</v>
      </c>
      <c r="C245" s="5"/>
      <c r="D245" s="5" t="s">
        <v>908</v>
      </c>
      <c r="E245" s="5">
        <v>30105</v>
      </c>
    </row>
    <row r="246" spans="1:5" ht="12.75" x14ac:dyDescent="0.2">
      <c r="A246" s="5">
        <v>30106</v>
      </c>
      <c r="B246" s="5" t="s">
        <v>909</v>
      </c>
      <c r="C246" s="5"/>
      <c r="D246" s="5" t="s">
        <v>909</v>
      </c>
      <c r="E246" s="5">
        <v>30106</v>
      </c>
    </row>
    <row r="247" spans="1:5" ht="12.75" x14ac:dyDescent="0.2">
      <c r="A247" s="5">
        <v>30107</v>
      </c>
      <c r="B247" s="5" t="s">
        <v>450</v>
      </c>
      <c r="C247" s="5"/>
      <c r="D247" s="5" t="s">
        <v>450</v>
      </c>
      <c r="E247" s="5">
        <v>30107</v>
      </c>
    </row>
    <row r="248" spans="1:5" ht="12.75" x14ac:dyDescent="0.2">
      <c r="A248" s="5">
        <v>30108</v>
      </c>
      <c r="B248" s="5" t="s">
        <v>451</v>
      </c>
      <c r="C248" s="5"/>
      <c r="D248" s="5" t="s">
        <v>451</v>
      </c>
      <c r="E248" s="5">
        <v>30108</v>
      </c>
    </row>
    <row r="249" spans="1:5" ht="12.75" x14ac:dyDescent="0.2">
      <c r="A249" s="5">
        <v>30109</v>
      </c>
      <c r="B249" s="5" t="s">
        <v>910</v>
      </c>
      <c r="C249" s="5"/>
      <c r="D249" s="5" t="s">
        <v>910</v>
      </c>
      <c r="E249" s="5">
        <v>30109</v>
      </c>
    </row>
    <row r="250" spans="1:5" ht="12.75" x14ac:dyDescent="0.2">
      <c r="A250" s="5">
        <v>30110</v>
      </c>
      <c r="B250" s="5" t="s">
        <v>453</v>
      </c>
      <c r="C250" s="5"/>
      <c r="D250" s="5" t="s">
        <v>453</v>
      </c>
      <c r="E250" s="5">
        <v>30110</v>
      </c>
    </row>
    <row r="251" spans="1:5" ht="12.75" x14ac:dyDescent="0.2">
      <c r="A251" s="5">
        <v>30111</v>
      </c>
      <c r="B251" s="5" t="s">
        <v>454</v>
      </c>
      <c r="C251" s="5"/>
      <c r="D251" s="5" t="s">
        <v>454</v>
      </c>
      <c r="E251" s="5">
        <v>30111</v>
      </c>
    </row>
    <row r="252" spans="1:5" ht="12.75" x14ac:dyDescent="0.2">
      <c r="A252" s="5">
        <v>30201</v>
      </c>
      <c r="B252" s="5" t="s">
        <v>549</v>
      </c>
      <c r="C252" s="5"/>
      <c r="D252" s="5" t="s">
        <v>549</v>
      </c>
      <c r="E252" s="5">
        <v>30201</v>
      </c>
    </row>
    <row r="253" spans="1:5" ht="12.75" x14ac:dyDescent="0.2">
      <c r="A253" s="5">
        <v>30202</v>
      </c>
      <c r="B253" s="5" t="s">
        <v>634</v>
      </c>
      <c r="C253" s="5"/>
      <c r="D253" s="5" t="s">
        <v>634</v>
      </c>
      <c r="E253" s="5">
        <v>30202</v>
      </c>
    </row>
    <row r="254" spans="1:5" ht="12.75" x14ac:dyDescent="0.2">
      <c r="A254" s="5">
        <v>30203</v>
      </c>
      <c r="B254" s="5" t="s">
        <v>697</v>
      </c>
      <c r="C254" s="5"/>
      <c r="D254" s="5" t="s">
        <v>697</v>
      </c>
      <c r="E254" s="5">
        <v>30203</v>
      </c>
    </row>
    <row r="255" spans="1:5" ht="12.75" x14ac:dyDescent="0.2">
      <c r="A255" s="5">
        <v>30204</v>
      </c>
      <c r="B255" s="5" t="s">
        <v>721</v>
      </c>
      <c r="C255" s="5"/>
      <c r="D255" s="5" t="s">
        <v>721</v>
      </c>
      <c r="E255" s="5">
        <v>30204</v>
      </c>
    </row>
    <row r="256" spans="1:5" ht="12.75" x14ac:dyDescent="0.2">
      <c r="A256" s="5">
        <v>30205</v>
      </c>
      <c r="B256" s="5" t="s">
        <v>737</v>
      </c>
      <c r="C256" s="5"/>
      <c r="D256" s="5" t="s">
        <v>737</v>
      </c>
      <c r="E256" s="5">
        <v>30205</v>
      </c>
    </row>
    <row r="257" spans="1:5" ht="12.75" x14ac:dyDescent="0.2">
      <c r="A257" s="5">
        <v>30206</v>
      </c>
      <c r="B257" s="5" t="s">
        <v>848</v>
      </c>
      <c r="C257" s="5"/>
      <c r="D257" s="5" t="s">
        <v>848</v>
      </c>
      <c r="E257" s="5">
        <v>30206</v>
      </c>
    </row>
    <row r="258" spans="1:5" ht="12.75" x14ac:dyDescent="0.2">
      <c r="A258" s="5">
        <v>30301</v>
      </c>
      <c r="B258" s="5" t="s">
        <v>558</v>
      </c>
      <c r="C258" s="5"/>
      <c r="D258" s="5" t="s">
        <v>558</v>
      </c>
      <c r="E258" s="5">
        <v>30301</v>
      </c>
    </row>
    <row r="259" spans="1:5" ht="12.75" x14ac:dyDescent="0.2">
      <c r="A259" s="5">
        <v>30302</v>
      </c>
      <c r="B259" s="5" t="s">
        <v>642</v>
      </c>
      <c r="C259" s="5"/>
      <c r="D259" s="5" t="s">
        <v>642</v>
      </c>
      <c r="E259" s="5">
        <v>30302</v>
      </c>
    </row>
    <row r="260" spans="1:5" ht="12.75" x14ac:dyDescent="0.2">
      <c r="A260" s="5">
        <v>30303</v>
      </c>
      <c r="B260" s="5" t="s">
        <v>701</v>
      </c>
      <c r="C260" s="5"/>
      <c r="D260" s="5" t="s">
        <v>701</v>
      </c>
      <c r="E260" s="5">
        <v>30303</v>
      </c>
    </row>
    <row r="261" spans="1:5" ht="12.75" x14ac:dyDescent="0.2">
      <c r="A261" s="5">
        <v>30304</v>
      </c>
      <c r="B261" s="5" t="s">
        <v>725</v>
      </c>
      <c r="C261" s="5"/>
      <c r="D261" s="5" t="s">
        <v>725</v>
      </c>
      <c r="E261" s="5">
        <v>30304</v>
      </c>
    </row>
    <row r="262" spans="1:5" ht="12.75" x14ac:dyDescent="0.2">
      <c r="A262" s="5">
        <v>30305</v>
      </c>
      <c r="B262" s="5" t="s">
        <v>739</v>
      </c>
      <c r="C262" s="5"/>
      <c r="D262" s="5" t="s">
        <v>739</v>
      </c>
      <c r="E262" s="5">
        <v>30305</v>
      </c>
    </row>
    <row r="263" spans="1:5" ht="12.75" x14ac:dyDescent="0.2">
      <c r="A263" s="5">
        <v>30306</v>
      </c>
      <c r="B263" s="5" t="s">
        <v>911</v>
      </c>
      <c r="C263" s="5"/>
      <c r="D263" s="5" t="s">
        <v>911</v>
      </c>
      <c r="E263" s="5">
        <v>30306</v>
      </c>
    </row>
    <row r="264" spans="1:5" ht="12.75" x14ac:dyDescent="0.2">
      <c r="A264" s="5">
        <v>30307</v>
      </c>
      <c r="B264" s="5" t="s">
        <v>740</v>
      </c>
      <c r="C264" s="5"/>
      <c r="D264" s="5" t="s">
        <v>740</v>
      </c>
      <c r="E264" s="5">
        <v>30307</v>
      </c>
    </row>
    <row r="265" spans="1:5" ht="12.75" x14ac:dyDescent="0.2">
      <c r="A265" s="5">
        <v>30308</v>
      </c>
      <c r="B265" s="5" t="s">
        <v>741</v>
      </c>
      <c r="C265" s="5"/>
      <c r="D265" s="5" t="s">
        <v>741</v>
      </c>
      <c r="E265" s="5">
        <v>30308</v>
      </c>
    </row>
    <row r="266" spans="1:5" ht="12.75" x14ac:dyDescent="0.2">
      <c r="A266" s="5">
        <v>30401</v>
      </c>
      <c r="B266" s="5" t="s">
        <v>567</v>
      </c>
      <c r="C266" s="5"/>
      <c r="D266" s="5" t="s">
        <v>567</v>
      </c>
      <c r="E266" s="5">
        <v>30401</v>
      </c>
    </row>
    <row r="267" spans="1:5" ht="12.75" x14ac:dyDescent="0.2">
      <c r="A267" s="5">
        <v>30402</v>
      </c>
      <c r="B267" s="5" t="s">
        <v>652</v>
      </c>
      <c r="C267" s="5"/>
      <c r="D267" s="5" t="s">
        <v>652</v>
      </c>
      <c r="E267" s="5">
        <v>30402</v>
      </c>
    </row>
    <row r="268" spans="1:5" ht="12.75" x14ac:dyDescent="0.2">
      <c r="A268" s="5">
        <v>30403</v>
      </c>
      <c r="B268" s="5" t="s">
        <v>703</v>
      </c>
      <c r="C268" s="5"/>
      <c r="D268" s="5" t="s">
        <v>703</v>
      </c>
      <c r="E268" s="5">
        <v>30403</v>
      </c>
    </row>
    <row r="269" spans="1:5" ht="12.75" x14ac:dyDescent="0.2">
      <c r="A269" s="5">
        <v>30404</v>
      </c>
      <c r="B269" s="5" t="s">
        <v>847</v>
      </c>
      <c r="C269" s="5"/>
      <c r="D269" s="5" t="s">
        <v>847</v>
      </c>
      <c r="E269" s="5">
        <v>30404</v>
      </c>
    </row>
    <row r="270" spans="1:5" ht="12.75" x14ac:dyDescent="0.2">
      <c r="A270" s="5">
        <v>30501</v>
      </c>
      <c r="B270" s="5" t="s">
        <v>302</v>
      </c>
      <c r="C270" s="5"/>
      <c r="D270" s="5" t="s">
        <v>302</v>
      </c>
      <c r="E270" s="5">
        <v>30501</v>
      </c>
    </row>
    <row r="271" spans="1:5" ht="12.75" x14ac:dyDescent="0.2">
      <c r="A271" s="5">
        <v>30502</v>
      </c>
      <c r="B271" s="5" t="s">
        <v>335</v>
      </c>
      <c r="C271" s="5"/>
      <c r="D271" s="5" t="s">
        <v>335</v>
      </c>
      <c r="E271" s="5">
        <v>30502</v>
      </c>
    </row>
    <row r="272" spans="1:5" ht="12.75" x14ac:dyDescent="0.2">
      <c r="A272" s="5">
        <v>30503</v>
      </c>
      <c r="B272" s="5" t="s">
        <v>385</v>
      </c>
      <c r="C272" s="5"/>
      <c r="D272" s="5" t="s">
        <v>385</v>
      </c>
      <c r="E272" s="5">
        <v>30503</v>
      </c>
    </row>
    <row r="273" spans="1:5" ht="12.75" x14ac:dyDescent="0.2">
      <c r="A273" s="5">
        <v>30504</v>
      </c>
      <c r="B273" s="5" t="s">
        <v>441</v>
      </c>
      <c r="C273" s="5"/>
      <c r="D273" s="5" t="s">
        <v>441</v>
      </c>
      <c r="E273" s="5">
        <v>30504</v>
      </c>
    </row>
    <row r="274" spans="1:5" ht="12.75" x14ac:dyDescent="0.2">
      <c r="A274" s="5">
        <v>30505</v>
      </c>
      <c r="B274" s="5" t="s">
        <v>462</v>
      </c>
      <c r="C274" s="5"/>
      <c r="D274" s="5" t="s">
        <v>462</v>
      </c>
      <c r="E274" s="5">
        <v>30505</v>
      </c>
    </row>
    <row r="275" spans="1:5" ht="12.75" x14ac:dyDescent="0.2">
      <c r="A275" s="5">
        <v>30506</v>
      </c>
      <c r="B275" s="5" t="s">
        <v>463</v>
      </c>
      <c r="C275" s="5"/>
      <c r="D275" s="5" t="s">
        <v>463</v>
      </c>
      <c r="E275" s="5">
        <v>30506</v>
      </c>
    </row>
    <row r="276" spans="1:5" ht="12.75" x14ac:dyDescent="0.2">
      <c r="A276" s="5">
        <v>30507</v>
      </c>
      <c r="B276" s="5" t="s">
        <v>464</v>
      </c>
      <c r="C276" s="5"/>
      <c r="D276" s="5" t="s">
        <v>464</v>
      </c>
      <c r="E276" s="5">
        <v>30507</v>
      </c>
    </row>
    <row r="277" spans="1:5" ht="12.75" x14ac:dyDescent="0.2">
      <c r="A277" s="5">
        <v>30508</v>
      </c>
      <c r="B277" s="5" t="s">
        <v>465</v>
      </c>
      <c r="C277" s="5"/>
      <c r="D277" s="5" t="s">
        <v>465</v>
      </c>
      <c r="E277" s="5">
        <v>30508</v>
      </c>
    </row>
    <row r="278" spans="1:5" ht="12.75" x14ac:dyDescent="0.2">
      <c r="A278" s="5">
        <v>30509</v>
      </c>
      <c r="B278" s="5" t="s">
        <v>466</v>
      </c>
      <c r="C278" s="5"/>
      <c r="D278" s="5" t="s">
        <v>466</v>
      </c>
      <c r="E278" s="5">
        <v>30509</v>
      </c>
    </row>
    <row r="279" spans="1:5" ht="12.75" x14ac:dyDescent="0.2">
      <c r="A279" s="5">
        <v>30510</v>
      </c>
      <c r="B279" s="5" t="s">
        <v>467</v>
      </c>
      <c r="C279" s="5"/>
      <c r="D279" s="5" t="s">
        <v>467</v>
      </c>
      <c r="E279" s="5">
        <v>30510</v>
      </c>
    </row>
    <row r="280" spans="1:5" ht="12.75" x14ac:dyDescent="0.2">
      <c r="A280" s="5">
        <v>30511</v>
      </c>
      <c r="B280" s="5" t="s">
        <v>468</v>
      </c>
      <c r="C280" s="5"/>
      <c r="D280" s="5" t="s">
        <v>468</v>
      </c>
      <c r="E280" s="5">
        <v>30511</v>
      </c>
    </row>
    <row r="281" spans="1:5" ht="12.75" x14ac:dyDescent="0.2">
      <c r="A281" s="5">
        <v>30512</v>
      </c>
      <c r="B281" s="5" t="s">
        <v>747</v>
      </c>
      <c r="C281" s="5"/>
      <c r="D281" s="5" t="s">
        <v>747</v>
      </c>
      <c r="E281" s="5">
        <v>30512</v>
      </c>
    </row>
    <row r="282" spans="1:5" ht="12.75" x14ac:dyDescent="0.2">
      <c r="A282" s="5">
        <v>30601</v>
      </c>
      <c r="B282" s="5" t="s">
        <v>307</v>
      </c>
      <c r="C282" s="5"/>
      <c r="D282" s="5" t="s">
        <v>307</v>
      </c>
      <c r="E282" s="5">
        <v>30601</v>
      </c>
    </row>
    <row r="283" spans="1:5" ht="12.75" x14ac:dyDescent="0.2">
      <c r="A283" s="5">
        <v>30602</v>
      </c>
      <c r="B283" s="5" t="s">
        <v>340</v>
      </c>
      <c r="C283" s="5"/>
      <c r="D283" s="5" t="s">
        <v>340</v>
      </c>
      <c r="E283" s="5">
        <v>30602</v>
      </c>
    </row>
    <row r="284" spans="1:5" ht="12.75" x14ac:dyDescent="0.2">
      <c r="A284" s="5">
        <v>30603</v>
      </c>
      <c r="B284" s="5" t="s">
        <v>393</v>
      </c>
      <c r="C284" s="5"/>
      <c r="D284" s="5" t="s">
        <v>393</v>
      </c>
      <c r="E284" s="5">
        <v>30603</v>
      </c>
    </row>
    <row r="285" spans="1:5" ht="12.75" x14ac:dyDescent="0.2">
      <c r="A285" s="5">
        <v>30701</v>
      </c>
      <c r="B285" s="5" t="s">
        <v>311</v>
      </c>
      <c r="C285" s="5"/>
      <c r="D285" s="5" t="s">
        <v>311</v>
      </c>
      <c r="E285" s="5">
        <v>30701</v>
      </c>
    </row>
    <row r="286" spans="1:5" ht="12.75" x14ac:dyDescent="0.2">
      <c r="A286" s="5">
        <v>30702</v>
      </c>
      <c r="B286" s="5" t="s">
        <v>343</v>
      </c>
      <c r="C286" s="5"/>
      <c r="D286" s="5" t="s">
        <v>343</v>
      </c>
      <c r="E286" s="5">
        <v>30702</v>
      </c>
    </row>
    <row r="287" spans="1:5" ht="12.75" x14ac:dyDescent="0.2">
      <c r="A287" s="5">
        <v>30703</v>
      </c>
      <c r="B287" s="5" t="s">
        <v>399</v>
      </c>
      <c r="C287" s="5"/>
      <c r="D287" s="5" t="s">
        <v>399</v>
      </c>
      <c r="E287" s="5">
        <v>30703</v>
      </c>
    </row>
    <row r="288" spans="1:5" ht="12.75" x14ac:dyDescent="0.2">
      <c r="A288" s="5">
        <v>30704</v>
      </c>
      <c r="B288" s="5" t="s">
        <v>448</v>
      </c>
      <c r="C288" s="5"/>
      <c r="D288" s="5" t="s">
        <v>448</v>
      </c>
      <c r="E288" s="5">
        <v>30704</v>
      </c>
    </row>
    <row r="289" spans="1:5" ht="12.75" x14ac:dyDescent="0.2">
      <c r="A289" s="5">
        <v>30705</v>
      </c>
      <c r="B289" s="5" t="s">
        <v>471</v>
      </c>
      <c r="C289" s="5"/>
      <c r="D289" s="5" t="s">
        <v>471</v>
      </c>
      <c r="E289" s="5">
        <v>30705</v>
      </c>
    </row>
    <row r="290" spans="1:5" ht="12.75" x14ac:dyDescent="0.2">
      <c r="A290" s="5">
        <v>30801</v>
      </c>
      <c r="B290" s="5" t="s">
        <v>912</v>
      </c>
      <c r="C290" s="5"/>
      <c r="D290" s="5" t="s">
        <v>912</v>
      </c>
      <c r="E290" s="5">
        <v>30801</v>
      </c>
    </row>
    <row r="291" spans="1:5" ht="12.75" x14ac:dyDescent="0.2">
      <c r="A291" s="5">
        <v>30802</v>
      </c>
      <c r="B291" s="5" t="s">
        <v>345</v>
      </c>
      <c r="C291" s="5"/>
      <c r="D291" s="5" t="s">
        <v>345</v>
      </c>
      <c r="E291" s="5">
        <v>30802</v>
      </c>
    </row>
    <row r="292" spans="1:5" ht="12.75" x14ac:dyDescent="0.2">
      <c r="A292" s="5">
        <v>30803</v>
      </c>
      <c r="B292" s="5" t="s">
        <v>401</v>
      </c>
      <c r="C292" s="5"/>
      <c r="D292" s="5" t="s">
        <v>401</v>
      </c>
      <c r="E292" s="5">
        <v>30803</v>
      </c>
    </row>
    <row r="293" spans="1:5" ht="12.75" x14ac:dyDescent="0.2">
      <c r="A293" s="5">
        <v>30804</v>
      </c>
      <c r="B293" s="5" t="s">
        <v>452</v>
      </c>
      <c r="C293" s="5"/>
      <c r="D293" s="5" t="s">
        <v>452</v>
      </c>
      <c r="E293" s="5">
        <v>30804</v>
      </c>
    </row>
    <row r="294" spans="1:5" ht="12.75" x14ac:dyDescent="0.2">
      <c r="A294" s="5">
        <v>40101</v>
      </c>
      <c r="B294" s="5" t="s">
        <v>287</v>
      </c>
      <c r="C294" s="5"/>
      <c r="D294" s="5" t="s">
        <v>287</v>
      </c>
      <c r="E294" s="5">
        <v>40101</v>
      </c>
    </row>
    <row r="295" spans="1:5" ht="12.75" x14ac:dyDescent="0.2">
      <c r="A295" s="5">
        <v>40102</v>
      </c>
      <c r="B295" s="5" t="s">
        <v>325</v>
      </c>
      <c r="C295" s="5"/>
      <c r="D295" s="5" t="s">
        <v>325</v>
      </c>
      <c r="E295" s="5">
        <v>40102</v>
      </c>
    </row>
    <row r="296" spans="1:5" ht="12.75" x14ac:dyDescent="0.2">
      <c r="A296" s="5">
        <v>40103</v>
      </c>
      <c r="B296" s="5" t="s">
        <v>364</v>
      </c>
      <c r="C296" s="5"/>
      <c r="D296" s="5" t="s">
        <v>364</v>
      </c>
      <c r="E296" s="5">
        <v>40103</v>
      </c>
    </row>
    <row r="297" spans="1:5" ht="12.75" x14ac:dyDescent="0.2">
      <c r="A297" s="5">
        <v>40104</v>
      </c>
      <c r="B297" s="5" t="s">
        <v>417</v>
      </c>
      <c r="C297" s="5"/>
      <c r="D297" s="5" t="s">
        <v>417</v>
      </c>
      <c r="E297" s="5">
        <v>40104</v>
      </c>
    </row>
    <row r="298" spans="1:5" ht="12.75" x14ac:dyDescent="0.2">
      <c r="A298" s="5">
        <v>40105</v>
      </c>
      <c r="B298" s="5" t="s">
        <v>460</v>
      </c>
      <c r="C298" s="5"/>
      <c r="D298" s="5" t="s">
        <v>460</v>
      </c>
      <c r="E298" s="5">
        <v>40105</v>
      </c>
    </row>
    <row r="299" spans="1:5" ht="12.75" x14ac:dyDescent="0.2">
      <c r="A299" s="5">
        <v>40201</v>
      </c>
      <c r="B299" s="5" t="s">
        <v>290</v>
      </c>
      <c r="C299" s="5"/>
      <c r="D299" s="5" t="s">
        <v>290</v>
      </c>
      <c r="E299" s="5">
        <v>40201</v>
      </c>
    </row>
    <row r="300" spans="1:5" ht="12.75" x14ac:dyDescent="0.2">
      <c r="A300" s="5">
        <v>40202</v>
      </c>
      <c r="B300" s="5" t="s">
        <v>328</v>
      </c>
      <c r="C300" s="5"/>
      <c r="D300" s="5" t="s">
        <v>328</v>
      </c>
      <c r="E300" s="5">
        <v>40202</v>
      </c>
    </row>
    <row r="301" spans="1:5" ht="12.75" x14ac:dyDescent="0.2">
      <c r="A301" s="5">
        <v>40203</v>
      </c>
      <c r="B301" s="5" t="s">
        <v>367</v>
      </c>
      <c r="C301" s="5"/>
      <c r="D301" s="5" t="s">
        <v>367</v>
      </c>
      <c r="E301" s="5">
        <v>40203</v>
      </c>
    </row>
    <row r="302" spans="1:5" ht="12.75" x14ac:dyDescent="0.2">
      <c r="A302" s="5">
        <v>40204</v>
      </c>
      <c r="B302" s="5" t="s">
        <v>424</v>
      </c>
      <c r="C302" s="5"/>
      <c r="D302" s="5" t="s">
        <v>424</v>
      </c>
      <c r="E302" s="5">
        <v>40204</v>
      </c>
    </row>
    <row r="303" spans="1:5" ht="12.75" x14ac:dyDescent="0.2">
      <c r="A303" s="5">
        <v>40205</v>
      </c>
      <c r="B303" s="5" t="s">
        <v>743</v>
      </c>
      <c r="C303" s="5"/>
      <c r="D303" s="5" t="s">
        <v>743</v>
      </c>
      <c r="E303" s="5">
        <v>40205</v>
      </c>
    </row>
    <row r="304" spans="1:5" ht="12.75" x14ac:dyDescent="0.2">
      <c r="A304" s="5">
        <v>40206</v>
      </c>
      <c r="B304" s="5" t="s">
        <v>753</v>
      </c>
      <c r="C304" s="5"/>
      <c r="D304" s="5" t="s">
        <v>753</v>
      </c>
      <c r="E304" s="5">
        <v>40206</v>
      </c>
    </row>
    <row r="305" spans="1:5" ht="12.75" x14ac:dyDescent="0.2">
      <c r="A305" s="5">
        <v>40207</v>
      </c>
      <c r="B305" s="5" t="s">
        <v>913</v>
      </c>
      <c r="C305" s="5"/>
      <c r="D305" s="5" t="s">
        <v>913</v>
      </c>
      <c r="E305" s="5">
        <v>40207</v>
      </c>
    </row>
    <row r="306" spans="1:5" ht="12.75" x14ac:dyDescent="0.2">
      <c r="A306" s="5">
        <v>40301</v>
      </c>
      <c r="B306" s="5" t="s">
        <v>293</v>
      </c>
      <c r="C306" s="5"/>
      <c r="D306" s="5" t="s">
        <v>293</v>
      </c>
      <c r="E306" s="5">
        <v>40301</v>
      </c>
    </row>
    <row r="307" spans="1:5" ht="12.75" x14ac:dyDescent="0.2">
      <c r="A307" s="5">
        <v>40302</v>
      </c>
      <c r="B307" s="5" t="s">
        <v>331</v>
      </c>
      <c r="C307" s="5"/>
      <c r="D307" s="5" t="s">
        <v>331</v>
      </c>
      <c r="E307" s="5">
        <v>40302</v>
      </c>
    </row>
    <row r="308" spans="1:5" ht="12.75" x14ac:dyDescent="0.2">
      <c r="A308" s="5">
        <v>40303</v>
      </c>
      <c r="B308" s="5" t="s">
        <v>372</v>
      </c>
      <c r="C308" s="5"/>
      <c r="D308" s="5" t="s">
        <v>372</v>
      </c>
      <c r="E308" s="5">
        <v>40303</v>
      </c>
    </row>
    <row r="309" spans="1:5" ht="12.75" x14ac:dyDescent="0.2">
      <c r="A309" s="5">
        <v>40304</v>
      </c>
      <c r="B309" s="5" t="s">
        <v>428</v>
      </c>
      <c r="C309" s="5"/>
      <c r="D309" s="5" t="s">
        <v>428</v>
      </c>
      <c r="E309" s="5">
        <v>40304</v>
      </c>
    </row>
    <row r="310" spans="1:5" ht="12.75" x14ac:dyDescent="0.2">
      <c r="A310" s="5">
        <v>40305</v>
      </c>
      <c r="B310" s="5" t="s">
        <v>748</v>
      </c>
      <c r="C310" s="5"/>
      <c r="D310" s="5" t="s">
        <v>748</v>
      </c>
      <c r="E310" s="5">
        <v>40305</v>
      </c>
    </row>
    <row r="311" spans="1:5" ht="12.75" x14ac:dyDescent="0.2">
      <c r="A311" s="5">
        <v>40306</v>
      </c>
      <c r="B311" s="5" t="s">
        <v>476</v>
      </c>
      <c r="C311" s="5"/>
      <c r="D311" s="5" t="s">
        <v>476</v>
      </c>
      <c r="E311" s="5">
        <v>40306</v>
      </c>
    </row>
    <row r="312" spans="1:5" ht="12.75" x14ac:dyDescent="0.2">
      <c r="A312" s="5">
        <v>40307</v>
      </c>
      <c r="B312" s="5" t="s">
        <v>477</v>
      </c>
      <c r="C312" s="5"/>
      <c r="D312" s="5" t="s">
        <v>477</v>
      </c>
      <c r="E312" s="5">
        <v>40307</v>
      </c>
    </row>
    <row r="313" spans="1:5" ht="12.75" x14ac:dyDescent="0.2">
      <c r="A313" s="5">
        <v>40308</v>
      </c>
      <c r="B313" s="5" t="s">
        <v>755</v>
      </c>
      <c r="C313" s="5"/>
      <c r="D313" s="5" t="s">
        <v>755</v>
      </c>
      <c r="E313" s="5">
        <v>40308</v>
      </c>
    </row>
    <row r="314" spans="1:5" ht="12.75" x14ac:dyDescent="0.2">
      <c r="A314" s="5">
        <v>40401</v>
      </c>
      <c r="B314" s="5" t="s">
        <v>569</v>
      </c>
      <c r="C314" s="5"/>
      <c r="D314" s="5" t="s">
        <v>569</v>
      </c>
      <c r="E314" s="5">
        <v>40401</v>
      </c>
    </row>
    <row r="315" spans="1:5" ht="12.75" x14ac:dyDescent="0.2">
      <c r="A315" s="5">
        <v>40402</v>
      </c>
      <c r="B315" s="5" t="s">
        <v>654</v>
      </c>
      <c r="C315" s="5"/>
      <c r="D315" s="5" t="s">
        <v>654</v>
      </c>
      <c r="E315" s="5">
        <v>40402</v>
      </c>
    </row>
    <row r="316" spans="1:5" ht="12.75" x14ac:dyDescent="0.2">
      <c r="A316" s="5">
        <v>40403</v>
      </c>
      <c r="B316" s="5" t="s">
        <v>704</v>
      </c>
      <c r="C316" s="5"/>
      <c r="D316" s="5" t="s">
        <v>704</v>
      </c>
      <c r="E316" s="5">
        <v>40403</v>
      </c>
    </row>
    <row r="317" spans="1:5" ht="12.75" x14ac:dyDescent="0.2">
      <c r="A317" s="5">
        <v>40404</v>
      </c>
      <c r="B317" s="5" t="s">
        <v>727</v>
      </c>
      <c r="C317" s="5"/>
      <c r="D317" s="5" t="s">
        <v>727</v>
      </c>
      <c r="E317" s="5">
        <v>40404</v>
      </c>
    </row>
    <row r="318" spans="1:5" ht="12.75" x14ac:dyDescent="0.2">
      <c r="A318" s="5">
        <v>40405</v>
      </c>
      <c r="B318" s="5" t="s">
        <v>749</v>
      </c>
      <c r="C318" s="5"/>
      <c r="D318" s="5" t="s">
        <v>749</v>
      </c>
      <c r="E318" s="5">
        <v>40405</v>
      </c>
    </row>
    <row r="319" spans="1:5" ht="12.75" x14ac:dyDescent="0.2">
      <c r="A319" s="5">
        <v>40406</v>
      </c>
      <c r="B319" s="5" t="s">
        <v>756</v>
      </c>
      <c r="C319" s="5"/>
      <c r="D319" s="5" t="s">
        <v>756</v>
      </c>
      <c r="E319" s="5">
        <v>40406</v>
      </c>
    </row>
    <row r="320" spans="1:5" ht="12.75" x14ac:dyDescent="0.2">
      <c r="A320" s="6">
        <v>40501</v>
      </c>
      <c r="B320" s="5" t="s">
        <v>303</v>
      </c>
      <c r="C320" s="5"/>
      <c r="D320" s="5" t="s">
        <v>303</v>
      </c>
      <c r="E320" s="6">
        <v>40501</v>
      </c>
    </row>
    <row r="321" spans="1:5" ht="12.75" x14ac:dyDescent="0.2">
      <c r="A321" s="5">
        <v>40502</v>
      </c>
      <c r="B321" s="5" t="s">
        <v>336</v>
      </c>
      <c r="C321" s="5"/>
      <c r="D321" s="5" t="s">
        <v>336</v>
      </c>
      <c r="E321" s="5">
        <v>40502</v>
      </c>
    </row>
    <row r="322" spans="1:5" ht="12.75" x14ac:dyDescent="0.2">
      <c r="A322" s="5">
        <v>40503</v>
      </c>
      <c r="B322" s="5" t="s">
        <v>387</v>
      </c>
      <c r="C322" s="5"/>
      <c r="D322" s="5" t="s">
        <v>387</v>
      </c>
      <c r="E322" s="5">
        <v>40503</v>
      </c>
    </row>
    <row r="323" spans="1:5" ht="12.75" x14ac:dyDescent="0.2">
      <c r="A323" s="5">
        <v>40504</v>
      </c>
      <c r="B323" s="5" t="s">
        <v>914</v>
      </c>
      <c r="C323" s="5"/>
      <c r="D323" s="5" t="s">
        <v>914</v>
      </c>
      <c r="E323" s="5">
        <v>40504</v>
      </c>
    </row>
    <row r="324" spans="1:5" ht="12.75" x14ac:dyDescent="0.2">
      <c r="A324" s="5">
        <v>40505</v>
      </c>
      <c r="B324" s="5" t="s">
        <v>750</v>
      </c>
      <c r="C324" s="5"/>
      <c r="D324" s="5" t="s">
        <v>750</v>
      </c>
      <c r="E324" s="5">
        <v>40505</v>
      </c>
    </row>
    <row r="325" spans="1:5" ht="12.75" x14ac:dyDescent="0.2">
      <c r="A325" s="5">
        <v>40601</v>
      </c>
      <c r="B325" s="5" t="s">
        <v>308</v>
      </c>
      <c r="C325" s="5"/>
      <c r="D325" s="5" t="s">
        <v>308</v>
      </c>
      <c r="E325" s="5">
        <v>40601</v>
      </c>
    </row>
    <row r="326" spans="1:5" ht="12.75" x14ac:dyDescent="0.2">
      <c r="A326" s="5">
        <v>40602</v>
      </c>
      <c r="B326" s="5" t="s">
        <v>669</v>
      </c>
      <c r="C326" s="5"/>
      <c r="D326" s="5" t="s">
        <v>669</v>
      </c>
      <c r="E326" s="5">
        <v>40602</v>
      </c>
    </row>
    <row r="327" spans="1:5" ht="12.75" x14ac:dyDescent="0.2">
      <c r="A327" s="5">
        <v>40603</v>
      </c>
      <c r="B327" s="5" t="s">
        <v>709</v>
      </c>
      <c r="C327" s="5"/>
      <c r="D327" s="5" t="s">
        <v>709</v>
      </c>
      <c r="E327" s="5">
        <v>40603</v>
      </c>
    </row>
    <row r="328" spans="1:5" ht="12.75" x14ac:dyDescent="0.2">
      <c r="A328" s="5">
        <v>40604</v>
      </c>
      <c r="B328" s="5" t="s">
        <v>446</v>
      </c>
      <c r="C328" s="5"/>
      <c r="D328" s="5" t="s">
        <v>446</v>
      </c>
      <c r="E328" s="5">
        <v>40604</v>
      </c>
    </row>
    <row r="329" spans="1:5" ht="12.75" x14ac:dyDescent="0.2">
      <c r="A329" s="5">
        <v>40701</v>
      </c>
      <c r="B329" s="5" t="s">
        <v>593</v>
      </c>
      <c r="C329" s="5"/>
      <c r="D329" s="5" t="s">
        <v>593</v>
      </c>
      <c r="E329" s="5">
        <v>40701</v>
      </c>
    </row>
    <row r="330" spans="1:5" ht="12.75" x14ac:dyDescent="0.2">
      <c r="A330" s="5">
        <v>40702</v>
      </c>
      <c r="B330" s="5" t="s">
        <v>915</v>
      </c>
      <c r="C330" s="5"/>
      <c r="D330" s="5" t="s">
        <v>915</v>
      </c>
      <c r="E330" s="5">
        <v>40702</v>
      </c>
    </row>
    <row r="331" spans="1:5" ht="12.75" x14ac:dyDescent="0.2">
      <c r="A331" s="5">
        <v>40703</v>
      </c>
      <c r="B331" s="5" t="s">
        <v>712</v>
      </c>
      <c r="C331" s="5"/>
      <c r="D331" s="5" t="s">
        <v>712</v>
      </c>
      <c r="E331" s="5">
        <v>40703</v>
      </c>
    </row>
    <row r="332" spans="1:5" ht="12.75" x14ac:dyDescent="0.2">
      <c r="A332" s="5">
        <v>40801</v>
      </c>
      <c r="B332" s="5" t="s">
        <v>600</v>
      </c>
      <c r="C332" s="5"/>
      <c r="D332" s="5" t="s">
        <v>600</v>
      </c>
      <c r="E332" s="5">
        <v>40801</v>
      </c>
    </row>
    <row r="333" spans="1:5" ht="12.75" x14ac:dyDescent="0.2">
      <c r="A333" s="5">
        <v>40802</v>
      </c>
      <c r="B333" s="5" t="s">
        <v>346</v>
      </c>
      <c r="C333" s="5"/>
      <c r="D333" s="5" t="s">
        <v>346</v>
      </c>
      <c r="E333" s="5">
        <v>40802</v>
      </c>
    </row>
    <row r="334" spans="1:5" ht="12.75" x14ac:dyDescent="0.2">
      <c r="A334" s="5">
        <v>40803</v>
      </c>
      <c r="B334" s="5" t="s">
        <v>402</v>
      </c>
      <c r="C334" s="5"/>
      <c r="D334" s="5" t="s">
        <v>402</v>
      </c>
      <c r="E334" s="5">
        <v>40803</v>
      </c>
    </row>
    <row r="335" spans="1:5" ht="12.75" x14ac:dyDescent="0.2">
      <c r="A335" s="5">
        <v>40901</v>
      </c>
      <c r="B335" s="5" t="s">
        <v>316</v>
      </c>
      <c r="C335" s="5"/>
      <c r="D335" s="5" t="s">
        <v>316</v>
      </c>
      <c r="E335" s="5">
        <v>40901</v>
      </c>
    </row>
    <row r="336" spans="1:5" ht="12.75" x14ac:dyDescent="0.2">
      <c r="A336" s="5">
        <v>40902</v>
      </c>
      <c r="B336" s="5" t="s">
        <v>916</v>
      </c>
      <c r="C336" s="5"/>
      <c r="D336" s="5" t="s">
        <v>916</v>
      </c>
      <c r="E336" s="5">
        <v>40902</v>
      </c>
    </row>
    <row r="337" spans="1:5" ht="12.75" x14ac:dyDescent="0.2">
      <c r="A337" s="5">
        <v>41001</v>
      </c>
      <c r="B337" s="5" t="s">
        <v>611</v>
      </c>
      <c r="C337" s="5"/>
      <c r="D337" s="5" t="s">
        <v>611</v>
      </c>
      <c r="E337" s="5">
        <v>41001</v>
      </c>
    </row>
    <row r="338" spans="1:5" ht="12.75" x14ac:dyDescent="0.2">
      <c r="A338" s="5">
        <v>41002</v>
      </c>
      <c r="B338" s="5" t="s">
        <v>682</v>
      </c>
      <c r="C338" s="5"/>
      <c r="D338" s="5" t="s">
        <v>682</v>
      </c>
      <c r="E338" s="5">
        <v>41002</v>
      </c>
    </row>
    <row r="339" spans="1:5" ht="12.75" x14ac:dyDescent="0.2">
      <c r="A339" s="5">
        <v>41003</v>
      </c>
      <c r="B339" s="5" t="s">
        <v>917</v>
      </c>
      <c r="C339" s="5"/>
      <c r="D339" s="5" t="s">
        <v>917</v>
      </c>
      <c r="E339" s="5">
        <v>41003</v>
      </c>
    </row>
    <row r="340" spans="1:5" ht="12.75" x14ac:dyDescent="0.2">
      <c r="A340" s="5">
        <v>41004</v>
      </c>
      <c r="B340" s="5" t="s">
        <v>738</v>
      </c>
      <c r="C340" s="5"/>
      <c r="D340" s="5" t="s">
        <v>738</v>
      </c>
      <c r="E340" s="5">
        <v>41004</v>
      </c>
    </row>
    <row r="341" spans="1:5" ht="12.75" x14ac:dyDescent="0.2">
      <c r="A341" s="5">
        <v>41005</v>
      </c>
      <c r="B341" s="5" t="s">
        <v>754</v>
      </c>
      <c r="C341" s="5"/>
      <c r="D341" s="5" t="s">
        <v>754</v>
      </c>
      <c r="E341" s="5">
        <v>41005</v>
      </c>
    </row>
    <row r="342" spans="1:5" ht="12.75" x14ac:dyDescent="0.2">
      <c r="A342" s="5">
        <v>50101</v>
      </c>
      <c r="B342" s="5" t="s">
        <v>288</v>
      </c>
      <c r="C342" s="5"/>
      <c r="D342" s="5" t="s">
        <v>288</v>
      </c>
      <c r="E342" s="5">
        <v>50101</v>
      </c>
    </row>
    <row r="343" spans="1:5" ht="12.75" x14ac:dyDescent="0.2">
      <c r="A343" s="5">
        <v>50102</v>
      </c>
      <c r="B343" s="5" t="s">
        <v>326</v>
      </c>
      <c r="C343" s="5"/>
      <c r="D343" s="5" t="s">
        <v>326</v>
      </c>
      <c r="E343" s="5">
        <v>50102</v>
      </c>
    </row>
    <row r="344" spans="1:5" ht="12.75" x14ac:dyDescent="0.2">
      <c r="A344" s="5">
        <v>50103</v>
      </c>
      <c r="B344" s="5" t="s">
        <v>365</v>
      </c>
      <c r="C344" s="5"/>
      <c r="D344" s="5" t="s">
        <v>365</v>
      </c>
      <c r="E344" s="5">
        <v>50103</v>
      </c>
    </row>
    <row r="345" spans="1:5" ht="12.75" x14ac:dyDescent="0.2">
      <c r="A345" s="5">
        <v>50104</v>
      </c>
      <c r="B345" s="5" t="s">
        <v>418</v>
      </c>
      <c r="C345" s="5"/>
      <c r="D345" s="5" t="s">
        <v>418</v>
      </c>
      <c r="E345" s="5">
        <v>50104</v>
      </c>
    </row>
    <row r="346" spans="1:5" ht="12.75" x14ac:dyDescent="0.2">
      <c r="A346" s="5">
        <v>50105</v>
      </c>
      <c r="B346" s="5" t="s">
        <v>742</v>
      </c>
      <c r="C346" s="5"/>
      <c r="D346" s="5" t="s">
        <v>742</v>
      </c>
      <c r="E346" s="5">
        <v>50105</v>
      </c>
    </row>
    <row r="347" spans="1:5" ht="12.75" x14ac:dyDescent="0.2">
      <c r="A347" s="5">
        <v>50201</v>
      </c>
      <c r="B347" s="5" t="s">
        <v>291</v>
      </c>
      <c r="C347" s="5"/>
      <c r="D347" s="5" t="s">
        <v>291</v>
      </c>
      <c r="E347" s="5">
        <v>50201</v>
      </c>
    </row>
    <row r="348" spans="1:5" ht="12.75" x14ac:dyDescent="0.2">
      <c r="A348" s="5">
        <v>50202</v>
      </c>
      <c r="B348" s="5" t="s">
        <v>637</v>
      </c>
      <c r="C348" s="5"/>
      <c r="D348" s="5" t="s">
        <v>637</v>
      </c>
      <c r="E348" s="5">
        <v>50202</v>
      </c>
    </row>
    <row r="349" spans="1:5" ht="12.75" x14ac:dyDescent="0.2">
      <c r="A349" s="5">
        <v>50203</v>
      </c>
      <c r="B349" s="5" t="s">
        <v>368</v>
      </c>
      <c r="C349" s="5"/>
      <c r="D349" s="5" t="s">
        <v>368</v>
      </c>
      <c r="E349" s="5">
        <v>50203</v>
      </c>
    </row>
    <row r="350" spans="1:5" ht="12.75" x14ac:dyDescent="0.2">
      <c r="A350" s="5">
        <v>50204</v>
      </c>
      <c r="B350" s="5" t="s">
        <v>918</v>
      </c>
      <c r="C350" s="5"/>
      <c r="D350" s="5" t="s">
        <v>918</v>
      </c>
      <c r="E350" s="5">
        <v>50204</v>
      </c>
    </row>
    <row r="351" spans="1:5" ht="12.75" x14ac:dyDescent="0.2">
      <c r="A351" s="5">
        <v>50205</v>
      </c>
      <c r="B351" s="5" t="s">
        <v>744</v>
      </c>
      <c r="C351" s="5"/>
      <c r="D351" s="5" t="s">
        <v>744</v>
      </c>
      <c r="E351" s="5">
        <v>50205</v>
      </c>
    </row>
    <row r="352" spans="1:5" ht="12.75" x14ac:dyDescent="0.2">
      <c r="A352" s="5">
        <v>50206</v>
      </c>
      <c r="B352" s="5" t="s">
        <v>480</v>
      </c>
      <c r="C352" s="5"/>
      <c r="D352" s="5" t="s">
        <v>480</v>
      </c>
      <c r="E352" s="5">
        <v>50206</v>
      </c>
    </row>
    <row r="353" spans="1:5" ht="12.75" x14ac:dyDescent="0.2">
      <c r="A353" s="5">
        <v>50207</v>
      </c>
      <c r="B353" s="5" t="s">
        <v>760</v>
      </c>
      <c r="C353" s="5"/>
      <c r="D353" s="5" t="s">
        <v>760</v>
      </c>
      <c r="E353" s="5">
        <v>50207</v>
      </c>
    </row>
    <row r="354" spans="1:5" ht="12.75" x14ac:dyDescent="0.2">
      <c r="A354" s="5">
        <v>50301</v>
      </c>
      <c r="B354" s="5" t="s">
        <v>294</v>
      </c>
      <c r="C354" s="5"/>
      <c r="D354" s="5" t="s">
        <v>294</v>
      </c>
      <c r="E354" s="5">
        <v>50301</v>
      </c>
    </row>
    <row r="355" spans="1:5" ht="12.75" x14ac:dyDescent="0.2">
      <c r="A355" s="5">
        <v>50302</v>
      </c>
      <c r="B355" s="5" t="s">
        <v>645</v>
      </c>
      <c r="C355" s="5"/>
      <c r="D355" s="5" t="s">
        <v>645</v>
      </c>
      <c r="E355" s="5">
        <v>50302</v>
      </c>
    </row>
    <row r="356" spans="1:5" ht="12.75" x14ac:dyDescent="0.2">
      <c r="A356" s="5">
        <v>50303</v>
      </c>
      <c r="B356" s="5" t="s">
        <v>374</v>
      </c>
      <c r="C356" s="5"/>
      <c r="D356" s="5" t="s">
        <v>374</v>
      </c>
      <c r="E356" s="5">
        <v>50303</v>
      </c>
    </row>
    <row r="357" spans="1:5" ht="12.75" x14ac:dyDescent="0.2">
      <c r="A357" s="5">
        <v>50304</v>
      </c>
      <c r="B357" s="5" t="s">
        <v>429</v>
      </c>
      <c r="C357" s="5"/>
      <c r="D357" s="5" t="s">
        <v>429</v>
      </c>
      <c r="E357" s="5">
        <v>50304</v>
      </c>
    </row>
    <row r="358" spans="1:5" ht="12.75" x14ac:dyDescent="0.2">
      <c r="A358" s="5">
        <v>50305</v>
      </c>
      <c r="B358" s="5" t="s">
        <v>469</v>
      </c>
      <c r="C358" s="5"/>
      <c r="D358" s="5" t="s">
        <v>469</v>
      </c>
      <c r="E358" s="5">
        <v>50305</v>
      </c>
    </row>
    <row r="359" spans="1:5" ht="12.75" x14ac:dyDescent="0.2">
      <c r="A359" s="5">
        <v>50306</v>
      </c>
      <c r="B359" s="5" t="s">
        <v>919</v>
      </c>
      <c r="C359" s="5"/>
      <c r="D359" s="5" t="s">
        <v>919</v>
      </c>
      <c r="E359" s="5">
        <v>50306</v>
      </c>
    </row>
    <row r="360" spans="1:5" ht="12.75" x14ac:dyDescent="0.2">
      <c r="A360" s="5">
        <v>50307</v>
      </c>
      <c r="B360" s="5" t="s">
        <v>762</v>
      </c>
      <c r="C360" s="5"/>
      <c r="D360" s="5" t="s">
        <v>762</v>
      </c>
      <c r="E360" s="5">
        <v>50307</v>
      </c>
    </row>
    <row r="361" spans="1:5" ht="12.75" x14ac:dyDescent="0.2">
      <c r="A361" s="5">
        <v>50308</v>
      </c>
      <c r="B361" s="5" t="s">
        <v>485</v>
      </c>
      <c r="C361" s="5"/>
      <c r="D361" s="5" t="s">
        <v>485</v>
      </c>
      <c r="E361" s="5">
        <v>50308</v>
      </c>
    </row>
    <row r="362" spans="1:5" ht="12.75" x14ac:dyDescent="0.2">
      <c r="A362" s="5">
        <v>50309</v>
      </c>
      <c r="B362" s="5" t="s">
        <v>486</v>
      </c>
      <c r="C362" s="5"/>
      <c r="D362" s="5" t="s">
        <v>486</v>
      </c>
      <c r="E362" s="5">
        <v>50309</v>
      </c>
    </row>
    <row r="363" spans="1:5" ht="12.75" x14ac:dyDescent="0.2">
      <c r="A363" s="5">
        <v>50401</v>
      </c>
      <c r="B363" s="5" t="s">
        <v>298</v>
      </c>
      <c r="C363" s="5"/>
      <c r="D363" s="5" t="s">
        <v>298</v>
      </c>
      <c r="E363" s="5">
        <v>50401</v>
      </c>
    </row>
    <row r="364" spans="1:5" ht="12.75" x14ac:dyDescent="0.2">
      <c r="A364" s="5">
        <v>50402</v>
      </c>
      <c r="B364" s="5" t="s">
        <v>920</v>
      </c>
      <c r="C364" s="5"/>
      <c r="D364" s="5" t="s">
        <v>920</v>
      </c>
      <c r="E364" s="5">
        <v>50402</v>
      </c>
    </row>
    <row r="365" spans="1:5" ht="12.75" x14ac:dyDescent="0.2">
      <c r="A365" s="5">
        <v>50403</v>
      </c>
      <c r="B365" s="5" t="s">
        <v>379</v>
      </c>
      <c r="C365" s="5"/>
      <c r="D365" s="5" t="s">
        <v>379</v>
      </c>
      <c r="E365" s="5">
        <v>50403</v>
      </c>
    </row>
    <row r="366" spans="1:5" ht="12.75" x14ac:dyDescent="0.2">
      <c r="A366" s="5">
        <v>50404</v>
      </c>
      <c r="B366" s="5" t="s">
        <v>728</v>
      </c>
      <c r="C366" s="5"/>
      <c r="D366" s="5" t="s">
        <v>728</v>
      </c>
      <c r="E366" s="5">
        <v>50404</v>
      </c>
    </row>
    <row r="367" spans="1:5" ht="12.75" x14ac:dyDescent="0.2">
      <c r="A367" s="5">
        <v>50501</v>
      </c>
      <c r="B367" s="5" t="s">
        <v>304</v>
      </c>
      <c r="C367" s="5"/>
      <c r="D367" s="5" t="s">
        <v>304</v>
      </c>
      <c r="E367" s="5">
        <v>50501</v>
      </c>
    </row>
    <row r="368" spans="1:5" ht="12.75" x14ac:dyDescent="0.2">
      <c r="A368" s="5">
        <v>50502</v>
      </c>
      <c r="B368" s="5" t="s">
        <v>337</v>
      </c>
      <c r="C368" s="5"/>
      <c r="D368" s="5" t="s">
        <v>337</v>
      </c>
      <c r="E368" s="5">
        <v>50502</v>
      </c>
    </row>
    <row r="369" spans="1:5" ht="12.75" x14ac:dyDescent="0.2">
      <c r="A369" s="5">
        <v>50503</v>
      </c>
      <c r="B369" s="5" t="s">
        <v>388</v>
      </c>
      <c r="C369" s="5"/>
      <c r="D369" s="5" t="s">
        <v>388</v>
      </c>
      <c r="E369" s="5">
        <v>50503</v>
      </c>
    </row>
    <row r="370" spans="1:5" ht="12.75" x14ac:dyDescent="0.2">
      <c r="A370" s="5">
        <v>50504</v>
      </c>
      <c r="B370" s="5" t="s">
        <v>729</v>
      </c>
      <c r="C370" s="5"/>
      <c r="D370" s="5" t="s">
        <v>729</v>
      </c>
      <c r="E370" s="5">
        <v>50504</v>
      </c>
    </row>
    <row r="371" spans="1:5" ht="12.75" x14ac:dyDescent="0.2">
      <c r="A371" s="5">
        <v>50601</v>
      </c>
      <c r="B371" s="5" t="s">
        <v>309</v>
      </c>
      <c r="C371" s="5"/>
      <c r="D371" s="5" t="s">
        <v>309</v>
      </c>
      <c r="E371" s="5">
        <v>50601</v>
      </c>
    </row>
    <row r="372" spans="1:5" ht="12.75" x14ac:dyDescent="0.2">
      <c r="A372" s="5">
        <v>50602</v>
      </c>
      <c r="B372" s="5" t="s">
        <v>341</v>
      </c>
      <c r="C372" s="5"/>
      <c r="D372" s="5" t="s">
        <v>341</v>
      </c>
      <c r="E372" s="5">
        <v>50602</v>
      </c>
    </row>
    <row r="373" spans="1:5" ht="12.75" x14ac:dyDescent="0.2">
      <c r="A373" s="5">
        <v>50603</v>
      </c>
      <c r="B373" s="5" t="s">
        <v>395</v>
      </c>
      <c r="C373" s="5"/>
      <c r="D373" s="5" t="s">
        <v>395</v>
      </c>
      <c r="E373" s="5">
        <v>50603</v>
      </c>
    </row>
    <row r="374" spans="1:5" ht="12.75" x14ac:dyDescent="0.2">
      <c r="A374" s="5">
        <v>50604</v>
      </c>
      <c r="B374" s="5" t="s">
        <v>447</v>
      </c>
      <c r="C374" s="5"/>
      <c r="D374" s="5" t="s">
        <v>447</v>
      </c>
      <c r="E374" s="5">
        <v>50604</v>
      </c>
    </row>
    <row r="375" spans="1:5" ht="12.75" x14ac:dyDescent="0.2">
      <c r="A375" s="5">
        <v>50605</v>
      </c>
      <c r="B375" s="5" t="s">
        <v>473</v>
      </c>
      <c r="C375" s="5"/>
      <c r="D375" s="5" t="s">
        <v>473</v>
      </c>
      <c r="E375" s="5">
        <v>50605</v>
      </c>
    </row>
    <row r="376" spans="1:5" ht="12.75" x14ac:dyDescent="0.2">
      <c r="A376" s="5">
        <v>50701</v>
      </c>
      <c r="B376" s="5" t="s">
        <v>312</v>
      </c>
      <c r="C376" s="5"/>
      <c r="D376" s="5" t="s">
        <v>312</v>
      </c>
      <c r="E376" s="5">
        <v>50701</v>
      </c>
    </row>
    <row r="377" spans="1:5" ht="12.75" x14ac:dyDescent="0.2">
      <c r="A377" s="5">
        <v>50702</v>
      </c>
      <c r="B377" s="5" t="s">
        <v>344</v>
      </c>
      <c r="C377" s="5"/>
      <c r="D377" s="5" t="s">
        <v>344</v>
      </c>
      <c r="E377" s="5">
        <v>50702</v>
      </c>
    </row>
    <row r="378" spans="1:5" ht="12.75" x14ac:dyDescent="0.2">
      <c r="A378" s="5">
        <v>50703</v>
      </c>
      <c r="B378" s="5" t="s">
        <v>400</v>
      </c>
      <c r="C378" s="5"/>
      <c r="D378" s="5" t="s">
        <v>400</v>
      </c>
      <c r="E378" s="5">
        <v>50703</v>
      </c>
    </row>
    <row r="379" spans="1:5" ht="12.75" x14ac:dyDescent="0.2">
      <c r="A379" s="5">
        <v>50704</v>
      </c>
      <c r="B379" s="5" t="s">
        <v>449</v>
      </c>
      <c r="C379" s="5"/>
      <c r="D379" s="5" t="s">
        <v>449</v>
      </c>
      <c r="E379" s="5">
        <v>50704</v>
      </c>
    </row>
    <row r="380" spans="1:5" ht="12.75" x14ac:dyDescent="0.2">
      <c r="A380" s="5">
        <v>50801</v>
      </c>
      <c r="B380" s="5" t="s">
        <v>602</v>
      </c>
      <c r="C380" s="5"/>
      <c r="D380" s="5" t="s">
        <v>602</v>
      </c>
      <c r="E380" s="5">
        <v>50801</v>
      </c>
    </row>
    <row r="381" spans="1:5" ht="12.75" x14ac:dyDescent="0.2">
      <c r="A381" s="5">
        <v>50802</v>
      </c>
      <c r="B381" s="5" t="s">
        <v>921</v>
      </c>
      <c r="C381" s="5"/>
      <c r="D381" s="5" t="s">
        <v>921</v>
      </c>
      <c r="E381" s="5">
        <v>50802</v>
      </c>
    </row>
    <row r="382" spans="1:5" ht="12.75" x14ac:dyDescent="0.2">
      <c r="A382" s="5">
        <v>50803</v>
      </c>
      <c r="B382" s="5" t="s">
        <v>717</v>
      </c>
      <c r="C382" s="5"/>
      <c r="D382" s="5" t="s">
        <v>717</v>
      </c>
      <c r="E382" s="5">
        <v>50803</v>
      </c>
    </row>
    <row r="383" spans="1:5" ht="12.75" x14ac:dyDescent="0.2">
      <c r="A383" s="5">
        <v>50804</v>
      </c>
      <c r="B383" s="5" t="s">
        <v>736</v>
      </c>
      <c r="C383" s="5"/>
      <c r="D383" s="5" t="s">
        <v>736</v>
      </c>
      <c r="E383" s="5">
        <v>50804</v>
      </c>
    </row>
    <row r="384" spans="1:5" ht="12.75" x14ac:dyDescent="0.2">
      <c r="A384" s="5">
        <v>50805</v>
      </c>
      <c r="B384" s="5" t="s">
        <v>752</v>
      </c>
      <c r="C384" s="5"/>
      <c r="D384" s="5" t="s">
        <v>752</v>
      </c>
      <c r="E384" s="5">
        <v>50805</v>
      </c>
    </row>
    <row r="385" spans="1:5" ht="12.75" x14ac:dyDescent="0.2">
      <c r="A385" s="5">
        <v>50806</v>
      </c>
      <c r="B385" s="5" t="s">
        <v>922</v>
      </c>
      <c r="C385" s="5"/>
      <c r="D385" s="5" t="s">
        <v>922</v>
      </c>
      <c r="E385" s="5">
        <v>50806</v>
      </c>
    </row>
    <row r="386" spans="1:5" ht="12.75" x14ac:dyDescent="0.2">
      <c r="A386" s="5">
        <v>50807</v>
      </c>
      <c r="B386" s="5" t="s">
        <v>765</v>
      </c>
      <c r="C386" s="5"/>
      <c r="D386" s="5" t="s">
        <v>765</v>
      </c>
      <c r="E386" s="5">
        <v>50807</v>
      </c>
    </row>
    <row r="387" spans="1:5" ht="12.75" x14ac:dyDescent="0.2">
      <c r="A387" s="5">
        <v>50808</v>
      </c>
      <c r="B387" s="5" t="s">
        <v>766</v>
      </c>
      <c r="C387" s="5"/>
      <c r="D387" s="5" t="s">
        <v>766</v>
      </c>
      <c r="E387" s="5">
        <v>50808</v>
      </c>
    </row>
    <row r="388" spans="1:5" ht="12.75" x14ac:dyDescent="0.2">
      <c r="A388" s="5">
        <v>50901</v>
      </c>
      <c r="B388" s="5" t="s">
        <v>317</v>
      </c>
      <c r="C388" s="5"/>
      <c r="D388" s="5" t="s">
        <v>317</v>
      </c>
      <c r="E388" s="5">
        <v>50901</v>
      </c>
    </row>
    <row r="389" spans="1:5" ht="12.75" x14ac:dyDescent="0.2">
      <c r="A389" s="5">
        <v>50902</v>
      </c>
      <c r="B389" s="5" t="s">
        <v>351</v>
      </c>
      <c r="C389" s="5"/>
      <c r="D389" s="5" t="s">
        <v>351</v>
      </c>
      <c r="E389" s="5">
        <v>50902</v>
      </c>
    </row>
    <row r="390" spans="1:5" ht="12.75" x14ac:dyDescent="0.2">
      <c r="A390" s="5">
        <v>50903</v>
      </c>
      <c r="B390" s="5" t="s">
        <v>405</v>
      </c>
      <c r="C390" s="5"/>
      <c r="D390" s="5" t="s">
        <v>405</v>
      </c>
      <c r="E390" s="5">
        <v>50903</v>
      </c>
    </row>
    <row r="391" spans="1:5" ht="12.75" x14ac:dyDescent="0.2">
      <c r="A391" s="5">
        <v>50904</v>
      </c>
      <c r="B391" s="5" t="s">
        <v>456</v>
      </c>
      <c r="C391" s="5"/>
      <c r="D391" s="5" t="s">
        <v>456</v>
      </c>
      <c r="E391" s="5">
        <v>50904</v>
      </c>
    </row>
    <row r="392" spans="1:5" ht="12.75" x14ac:dyDescent="0.2">
      <c r="A392" s="5">
        <v>50905</v>
      </c>
      <c r="B392" s="5" t="s">
        <v>475</v>
      </c>
      <c r="C392" s="5"/>
      <c r="D392" s="5" t="s">
        <v>475</v>
      </c>
      <c r="E392" s="5">
        <v>50905</v>
      </c>
    </row>
    <row r="393" spans="1:5" ht="12.75" x14ac:dyDescent="0.2">
      <c r="A393" s="5">
        <v>50906</v>
      </c>
      <c r="B393" s="5" t="s">
        <v>483</v>
      </c>
      <c r="C393" s="5"/>
      <c r="D393" s="5" t="s">
        <v>483</v>
      </c>
      <c r="E393" s="5">
        <v>50906</v>
      </c>
    </row>
    <row r="394" spans="1:5" ht="12.75" x14ac:dyDescent="0.2">
      <c r="A394" s="5">
        <v>51001</v>
      </c>
      <c r="B394" s="5" t="s">
        <v>320</v>
      </c>
      <c r="C394" s="5"/>
      <c r="D394" s="5" t="s">
        <v>320</v>
      </c>
      <c r="E394" s="5">
        <v>51001</v>
      </c>
    </row>
    <row r="395" spans="1:5" ht="12.75" x14ac:dyDescent="0.2">
      <c r="A395" s="5">
        <v>51002</v>
      </c>
      <c r="B395" s="5" t="s">
        <v>356</v>
      </c>
      <c r="C395" s="5"/>
      <c r="D395" s="5" t="s">
        <v>356</v>
      </c>
      <c r="E395" s="5">
        <v>51002</v>
      </c>
    </row>
    <row r="396" spans="1:5" ht="12.75" x14ac:dyDescent="0.2">
      <c r="A396" s="5">
        <v>51003</v>
      </c>
      <c r="B396" s="5" t="s">
        <v>407</v>
      </c>
      <c r="C396" s="5"/>
      <c r="D396" s="5" t="s">
        <v>407</v>
      </c>
      <c r="E396" s="5">
        <v>51003</v>
      </c>
    </row>
    <row r="397" spans="1:5" ht="12.75" x14ac:dyDescent="0.2">
      <c r="A397" s="5">
        <v>51004</v>
      </c>
      <c r="B397" s="5" t="s">
        <v>457</v>
      </c>
      <c r="C397" s="5"/>
      <c r="D397" s="5" t="s">
        <v>457</v>
      </c>
      <c r="E397" s="5">
        <v>51004</v>
      </c>
    </row>
    <row r="398" spans="1:5" ht="12.75" x14ac:dyDescent="0.2">
      <c r="A398" s="5">
        <v>51101</v>
      </c>
      <c r="B398" s="5" t="s">
        <v>323</v>
      </c>
      <c r="C398" s="5"/>
      <c r="D398" s="5" t="s">
        <v>323</v>
      </c>
      <c r="E398" s="5">
        <v>51101</v>
      </c>
    </row>
    <row r="399" spans="1:5" ht="12.75" x14ac:dyDescent="0.2">
      <c r="A399" s="5">
        <v>51102</v>
      </c>
      <c r="B399" s="5" t="s">
        <v>361</v>
      </c>
      <c r="C399" s="5"/>
      <c r="D399" s="5" t="s">
        <v>361</v>
      </c>
      <c r="E399" s="5">
        <v>51102</v>
      </c>
    </row>
    <row r="400" spans="1:5" ht="12.75" x14ac:dyDescent="0.2">
      <c r="A400" s="5">
        <v>51103</v>
      </c>
      <c r="B400" s="5" t="s">
        <v>923</v>
      </c>
      <c r="C400" s="5"/>
      <c r="D400" s="5" t="s">
        <v>923</v>
      </c>
      <c r="E400" s="5">
        <v>51103</v>
      </c>
    </row>
    <row r="401" spans="1:5" ht="12.75" x14ac:dyDescent="0.2">
      <c r="A401" s="5">
        <v>51104</v>
      </c>
      <c r="B401" s="5" t="s">
        <v>459</v>
      </c>
      <c r="C401" s="5"/>
      <c r="D401" s="5" t="s">
        <v>459</v>
      </c>
      <c r="E401" s="5">
        <v>51104</v>
      </c>
    </row>
    <row r="402" spans="1:5" ht="12.75" x14ac:dyDescent="0.2">
      <c r="A402" s="5">
        <v>51105</v>
      </c>
      <c r="B402" s="5" t="s">
        <v>478</v>
      </c>
      <c r="C402" s="5"/>
      <c r="D402" s="5" t="s">
        <v>478</v>
      </c>
      <c r="E402" s="5">
        <v>51105</v>
      </c>
    </row>
    <row r="403" spans="1:5" ht="12.75" x14ac:dyDescent="0.2">
      <c r="A403" s="5">
        <v>60101</v>
      </c>
      <c r="B403" s="5" t="s">
        <v>289</v>
      </c>
      <c r="C403" s="5"/>
      <c r="D403" s="5" t="s">
        <v>289</v>
      </c>
      <c r="E403" s="5">
        <v>60101</v>
      </c>
    </row>
    <row r="404" spans="1:5" ht="12.75" x14ac:dyDescent="0.2">
      <c r="A404" s="5">
        <v>60102</v>
      </c>
      <c r="B404" s="5" t="s">
        <v>327</v>
      </c>
      <c r="C404" s="5"/>
      <c r="D404" s="5" t="s">
        <v>327</v>
      </c>
      <c r="E404" s="5">
        <v>60102</v>
      </c>
    </row>
    <row r="405" spans="1:5" ht="12.75" x14ac:dyDescent="0.2">
      <c r="A405" s="5">
        <v>60103</v>
      </c>
      <c r="B405" s="5" t="s">
        <v>366</v>
      </c>
      <c r="C405" s="5"/>
      <c r="D405" s="5" t="s">
        <v>366</v>
      </c>
      <c r="E405" s="5">
        <v>60103</v>
      </c>
    </row>
    <row r="406" spans="1:5" ht="12.75" x14ac:dyDescent="0.2">
      <c r="A406" s="5">
        <v>60104</v>
      </c>
      <c r="B406" s="5" t="s">
        <v>419</v>
      </c>
      <c r="C406" s="5"/>
      <c r="D406" s="5" t="s">
        <v>419</v>
      </c>
      <c r="E406" s="5">
        <v>60104</v>
      </c>
    </row>
    <row r="407" spans="1:5" ht="12.75" x14ac:dyDescent="0.2">
      <c r="A407" s="5">
        <v>60105</v>
      </c>
      <c r="B407" s="5" t="s">
        <v>461</v>
      </c>
      <c r="C407" s="5"/>
      <c r="D407" s="5" t="s">
        <v>461</v>
      </c>
      <c r="E407" s="5">
        <v>60105</v>
      </c>
    </row>
    <row r="408" spans="1:5" ht="12.75" x14ac:dyDescent="0.2">
      <c r="A408" s="5">
        <v>60106</v>
      </c>
      <c r="B408" s="5" t="s">
        <v>479</v>
      </c>
      <c r="C408" s="5"/>
      <c r="D408" s="5" t="s">
        <v>479</v>
      </c>
      <c r="E408" s="5">
        <v>60106</v>
      </c>
    </row>
    <row r="409" spans="1:5" ht="12.75" x14ac:dyDescent="0.2">
      <c r="A409" s="5">
        <v>60107</v>
      </c>
      <c r="B409" s="5" t="s">
        <v>484</v>
      </c>
      <c r="C409" s="5"/>
      <c r="D409" s="5" t="s">
        <v>484</v>
      </c>
      <c r="E409" s="5">
        <v>60107</v>
      </c>
    </row>
    <row r="410" spans="1:5" ht="12.75" x14ac:dyDescent="0.2">
      <c r="A410" s="5">
        <v>60108</v>
      </c>
      <c r="B410" s="5" t="s">
        <v>487</v>
      </c>
      <c r="C410" s="5"/>
      <c r="D410" s="5" t="s">
        <v>487</v>
      </c>
      <c r="E410" s="5">
        <v>60108</v>
      </c>
    </row>
    <row r="411" spans="1:5" ht="12.75" x14ac:dyDescent="0.2">
      <c r="A411" s="5">
        <v>60110</v>
      </c>
      <c r="B411" s="5" t="s">
        <v>490</v>
      </c>
      <c r="C411" s="5"/>
      <c r="D411" s="5" t="s">
        <v>490</v>
      </c>
      <c r="E411" s="5">
        <v>60110</v>
      </c>
    </row>
    <row r="412" spans="1:5" ht="12.75" x14ac:dyDescent="0.2">
      <c r="A412" s="5">
        <v>60111</v>
      </c>
      <c r="B412" s="5" t="s">
        <v>767</v>
      </c>
      <c r="C412" s="5"/>
      <c r="D412" s="5" t="s">
        <v>767</v>
      </c>
      <c r="E412" s="5">
        <v>60111</v>
      </c>
    </row>
    <row r="413" spans="1:5" ht="12.75" x14ac:dyDescent="0.2">
      <c r="A413" s="5">
        <v>60112</v>
      </c>
      <c r="B413" s="5" t="s">
        <v>491</v>
      </c>
      <c r="C413" s="5"/>
      <c r="D413" s="5" t="s">
        <v>491</v>
      </c>
      <c r="E413" s="5">
        <v>60112</v>
      </c>
    </row>
    <row r="414" spans="1:5" ht="12.75" x14ac:dyDescent="0.2">
      <c r="A414" s="5">
        <v>60113</v>
      </c>
      <c r="B414" s="5" t="s">
        <v>492</v>
      </c>
      <c r="C414" s="5"/>
      <c r="D414" s="5" t="s">
        <v>492</v>
      </c>
      <c r="E414" s="5">
        <v>60113</v>
      </c>
    </row>
    <row r="415" spans="1:5" ht="12.75" x14ac:dyDescent="0.2">
      <c r="A415" s="5">
        <v>60114</v>
      </c>
      <c r="B415" s="5" t="s">
        <v>493</v>
      </c>
      <c r="C415" s="5"/>
      <c r="D415" s="5" t="s">
        <v>493</v>
      </c>
      <c r="E415" s="5">
        <v>60114</v>
      </c>
    </row>
    <row r="416" spans="1:5" ht="12.75" x14ac:dyDescent="0.2">
      <c r="A416" s="5">
        <v>60115</v>
      </c>
      <c r="B416" s="5" t="s">
        <v>494</v>
      </c>
      <c r="C416" s="5"/>
      <c r="D416" s="5" t="s">
        <v>494</v>
      </c>
      <c r="E416" s="5">
        <v>60115</v>
      </c>
    </row>
    <row r="417" spans="1:5" ht="12.75" x14ac:dyDescent="0.2">
      <c r="A417" s="5">
        <v>60116</v>
      </c>
      <c r="B417" s="5" t="s">
        <v>495</v>
      </c>
      <c r="C417" s="5"/>
      <c r="D417" s="5" t="s">
        <v>495</v>
      </c>
      <c r="E417" s="5">
        <v>60116</v>
      </c>
    </row>
    <row r="418" spans="1:5" ht="12.75" x14ac:dyDescent="0.2">
      <c r="A418" s="5">
        <v>60201</v>
      </c>
      <c r="B418" s="5" t="s">
        <v>552</v>
      </c>
      <c r="C418" s="5"/>
      <c r="D418" s="5" t="s">
        <v>552</v>
      </c>
      <c r="E418" s="5">
        <v>60201</v>
      </c>
    </row>
    <row r="419" spans="1:5" ht="12.75" x14ac:dyDescent="0.2">
      <c r="A419" s="5">
        <v>60202</v>
      </c>
      <c r="B419" s="5" t="s">
        <v>329</v>
      </c>
      <c r="C419" s="5"/>
      <c r="D419" s="5" t="s">
        <v>329</v>
      </c>
      <c r="E419" s="5">
        <v>60202</v>
      </c>
    </row>
    <row r="420" spans="1:5" ht="12.75" x14ac:dyDescent="0.2">
      <c r="A420" s="5">
        <v>60203</v>
      </c>
      <c r="B420" s="5" t="s">
        <v>369</v>
      </c>
      <c r="C420" s="5"/>
      <c r="D420" s="5" t="s">
        <v>369</v>
      </c>
      <c r="E420" s="5">
        <v>60203</v>
      </c>
    </row>
    <row r="421" spans="1:5" ht="12.75" x14ac:dyDescent="0.2">
      <c r="A421" s="5">
        <v>60204</v>
      </c>
      <c r="B421" s="5" t="s">
        <v>425</v>
      </c>
      <c r="C421" s="5"/>
      <c r="D421" s="5" t="s">
        <v>425</v>
      </c>
      <c r="E421" s="5">
        <v>60204</v>
      </c>
    </row>
    <row r="422" spans="1:5" ht="12.75" x14ac:dyDescent="0.2">
      <c r="A422" s="5">
        <v>60205</v>
      </c>
      <c r="B422" s="5" t="s">
        <v>745</v>
      </c>
      <c r="C422" s="5"/>
      <c r="D422" s="5" t="s">
        <v>745</v>
      </c>
      <c r="E422" s="5">
        <v>60205</v>
      </c>
    </row>
    <row r="423" spans="1:5" ht="12.75" x14ac:dyDescent="0.2">
      <c r="A423" s="5">
        <v>60206</v>
      </c>
      <c r="B423" s="5" t="s">
        <v>481</v>
      </c>
      <c r="C423" s="5"/>
      <c r="D423" s="5" t="s">
        <v>481</v>
      </c>
      <c r="E423" s="5">
        <v>60206</v>
      </c>
    </row>
    <row r="424" spans="1:5" ht="12.75" x14ac:dyDescent="0.2">
      <c r="A424" s="5">
        <v>60301</v>
      </c>
      <c r="B424" s="5" t="s">
        <v>295</v>
      </c>
      <c r="C424" s="5"/>
      <c r="D424" s="5" t="s">
        <v>295</v>
      </c>
      <c r="E424" s="5">
        <v>60301</v>
      </c>
    </row>
    <row r="425" spans="1:5" ht="12.75" x14ac:dyDescent="0.2">
      <c r="A425" s="5">
        <v>60302</v>
      </c>
      <c r="B425" s="5" t="s">
        <v>647</v>
      </c>
      <c r="C425" s="5"/>
      <c r="D425" s="5" t="s">
        <v>647</v>
      </c>
      <c r="E425" s="5">
        <v>60302</v>
      </c>
    </row>
    <row r="426" spans="1:5" ht="12.75" x14ac:dyDescent="0.2">
      <c r="A426" s="5">
        <v>60303</v>
      </c>
      <c r="B426" s="5" t="s">
        <v>376</v>
      </c>
      <c r="C426" s="5"/>
      <c r="D426" s="5" t="s">
        <v>376</v>
      </c>
      <c r="E426" s="5">
        <v>60303</v>
      </c>
    </row>
    <row r="427" spans="1:5" ht="12.75" x14ac:dyDescent="0.2">
      <c r="A427" s="5">
        <v>60304</v>
      </c>
      <c r="B427" s="5" t="s">
        <v>431</v>
      </c>
      <c r="C427" s="5"/>
      <c r="D427" s="5" t="s">
        <v>431</v>
      </c>
      <c r="E427" s="5">
        <v>60304</v>
      </c>
    </row>
    <row r="428" spans="1:5" ht="12.75" x14ac:dyDescent="0.2">
      <c r="A428" s="5">
        <v>60305</v>
      </c>
      <c r="B428" s="5" t="s">
        <v>470</v>
      </c>
      <c r="C428" s="5"/>
      <c r="D428" s="5" t="s">
        <v>470</v>
      </c>
      <c r="E428" s="5">
        <v>60305</v>
      </c>
    </row>
    <row r="429" spans="1:5" ht="12.75" x14ac:dyDescent="0.2">
      <c r="A429" s="5">
        <v>60306</v>
      </c>
      <c r="B429" s="5" t="s">
        <v>482</v>
      </c>
      <c r="C429" s="5"/>
      <c r="D429" s="5" t="s">
        <v>482</v>
      </c>
      <c r="E429" s="5">
        <v>60306</v>
      </c>
    </row>
    <row r="430" spans="1:5" ht="12.75" x14ac:dyDescent="0.2">
      <c r="A430" s="5">
        <v>60307</v>
      </c>
      <c r="B430" s="5" t="s">
        <v>763</v>
      </c>
      <c r="C430" s="5"/>
      <c r="D430" s="5" t="s">
        <v>763</v>
      </c>
      <c r="E430" s="5">
        <v>60307</v>
      </c>
    </row>
    <row r="431" spans="1:5" ht="12.75" x14ac:dyDescent="0.2">
      <c r="A431" s="5">
        <v>60308</v>
      </c>
      <c r="B431" s="5" t="s">
        <v>488</v>
      </c>
      <c r="C431" s="5"/>
      <c r="D431" s="5" t="s">
        <v>488</v>
      </c>
      <c r="E431" s="5">
        <v>60308</v>
      </c>
    </row>
    <row r="432" spans="1:5" ht="12.75" x14ac:dyDescent="0.2">
      <c r="A432" s="5">
        <v>60309</v>
      </c>
      <c r="B432" s="5" t="s">
        <v>489</v>
      </c>
      <c r="C432" s="5"/>
      <c r="D432" s="5" t="s">
        <v>489</v>
      </c>
      <c r="E432" s="5">
        <v>60309</v>
      </c>
    </row>
    <row r="433" spans="1:5" ht="12.75" x14ac:dyDescent="0.2">
      <c r="A433" s="5">
        <v>60401</v>
      </c>
      <c r="B433" s="5" t="s">
        <v>299</v>
      </c>
      <c r="C433" s="5"/>
      <c r="D433" s="5" t="s">
        <v>299</v>
      </c>
      <c r="E433" s="5">
        <v>60401</v>
      </c>
    </row>
    <row r="434" spans="1:5" ht="12.75" x14ac:dyDescent="0.2">
      <c r="A434" s="5">
        <v>60402</v>
      </c>
      <c r="B434" s="5" t="s">
        <v>924</v>
      </c>
      <c r="C434" s="5"/>
      <c r="D434" s="5" t="s">
        <v>924</v>
      </c>
      <c r="E434" s="5">
        <v>60402</v>
      </c>
    </row>
    <row r="435" spans="1:5" ht="12.75" x14ac:dyDescent="0.2">
      <c r="A435" s="5">
        <v>60403</v>
      </c>
      <c r="B435" s="5" t="s">
        <v>381</v>
      </c>
      <c r="C435" s="5"/>
      <c r="D435" s="5" t="s">
        <v>381</v>
      </c>
      <c r="E435" s="5">
        <v>60403</v>
      </c>
    </row>
    <row r="436" spans="1:5" ht="12.75" x14ac:dyDescent="0.2">
      <c r="A436" s="5">
        <v>60501</v>
      </c>
      <c r="B436" s="5" t="s">
        <v>579</v>
      </c>
      <c r="C436" s="5"/>
      <c r="D436" s="5" t="s">
        <v>579</v>
      </c>
      <c r="E436" s="5">
        <v>60501</v>
      </c>
    </row>
    <row r="437" spans="1:5" ht="12.75" x14ac:dyDescent="0.2">
      <c r="A437" s="5">
        <v>60502</v>
      </c>
      <c r="B437" s="5" t="s">
        <v>338</v>
      </c>
      <c r="C437" s="5"/>
      <c r="D437" s="5" t="s">
        <v>338</v>
      </c>
      <c r="E437" s="5">
        <v>60502</v>
      </c>
    </row>
    <row r="438" spans="1:5" ht="12.75" x14ac:dyDescent="0.2">
      <c r="A438" s="5">
        <v>60503</v>
      </c>
      <c r="B438" s="5" t="s">
        <v>389</v>
      </c>
      <c r="C438" s="5"/>
      <c r="D438" s="5" t="s">
        <v>389</v>
      </c>
      <c r="E438" s="5">
        <v>60503</v>
      </c>
    </row>
    <row r="439" spans="1:5" ht="12.75" x14ac:dyDescent="0.2">
      <c r="A439" s="5">
        <v>60504</v>
      </c>
      <c r="B439" s="5" t="s">
        <v>730</v>
      </c>
      <c r="C439" s="5"/>
      <c r="D439" s="5" t="s">
        <v>730</v>
      </c>
      <c r="E439" s="5">
        <v>60504</v>
      </c>
    </row>
    <row r="440" spans="1:5" ht="12.75" x14ac:dyDescent="0.2">
      <c r="A440" s="5">
        <v>60505</v>
      </c>
      <c r="B440" s="5" t="s">
        <v>472</v>
      </c>
      <c r="C440" s="5"/>
      <c r="D440" s="5" t="s">
        <v>472</v>
      </c>
      <c r="E440" s="5">
        <v>60505</v>
      </c>
    </row>
    <row r="441" spans="1:5" ht="12.75" x14ac:dyDescent="0.2">
      <c r="A441" s="5">
        <v>60506</v>
      </c>
      <c r="B441" s="5" t="s">
        <v>759</v>
      </c>
      <c r="C441" s="5"/>
      <c r="D441" s="5" t="s">
        <v>759</v>
      </c>
      <c r="E441" s="5">
        <v>60506</v>
      </c>
    </row>
    <row r="442" spans="1:5" ht="12.75" x14ac:dyDescent="0.2">
      <c r="A442" s="5">
        <v>60601</v>
      </c>
      <c r="B442" s="5" t="s">
        <v>925</v>
      </c>
      <c r="C442" s="5"/>
      <c r="D442" s="5" t="s">
        <v>925</v>
      </c>
      <c r="E442" s="5">
        <v>60601</v>
      </c>
    </row>
    <row r="443" spans="1:5" ht="12.75" x14ac:dyDescent="0.2">
      <c r="A443" s="5">
        <v>60602</v>
      </c>
      <c r="B443" s="5" t="s">
        <v>926</v>
      </c>
      <c r="C443" s="5"/>
      <c r="D443" s="5" t="s">
        <v>926</v>
      </c>
      <c r="E443" s="5">
        <v>60602</v>
      </c>
    </row>
    <row r="444" spans="1:5" ht="12.75" x14ac:dyDescent="0.2">
      <c r="A444" s="5">
        <v>60603</v>
      </c>
      <c r="B444" s="5" t="s">
        <v>927</v>
      </c>
      <c r="C444" s="5"/>
      <c r="D444" s="5" t="s">
        <v>927</v>
      </c>
      <c r="E444" s="5">
        <v>60603</v>
      </c>
    </row>
    <row r="445" spans="1:5" ht="12.75" x14ac:dyDescent="0.2">
      <c r="A445" s="5">
        <v>60701</v>
      </c>
      <c r="B445" s="5" t="s">
        <v>313</v>
      </c>
      <c r="C445" s="5"/>
      <c r="D445" s="5" t="s">
        <v>313</v>
      </c>
      <c r="E445" s="5">
        <v>60701</v>
      </c>
    </row>
    <row r="446" spans="1:5" ht="12.75" x14ac:dyDescent="0.2">
      <c r="A446" s="5">
        <v>60703</v>
      </c>
      <c r="B446" s="5" t="s">
        <v>714</v>
      </c>
      <c r="C446" s="5"/>
      <c r="D446" s="5" t="s">
        <v>714</v>
      </c>
      <c r="E446" s="5">
        <v>60703</v>
      </c>
    </row>
    <row r="447" spans="1:5" ht="12.75" x14ac:dyDescent="0.2">
      <c r="A447" s="5">
        <v>60704</v>
      </c>
      <c r="B447" s="5" t="s">
        <v>735</v>
      </c>
      <c r="C447" s="5"/>
      <c r="D447" s="5" t="s">
        <v>735</v>
      </c>
      <c r="E447" s="5">
        <v>60704</v>
      </c>
    </row>
    <row r="448" spans="1:5" ht="12.75" x14ac:dyDescent="0.2">
      <c r="A448" s="5">
        <v>60801</v>
      </c>
      <c r="B448" s="5" t="s">
        <v>314</v>
      </c>
      <c r="C448" s="5"/>
      <c r="D448" s="5" t="s">
        <v>314</v>
      </c>
      <c r="E448" s="5">
        <v>60801</v>
      </c>
    </row>
    <row r="449" spans="1:5" ht="12.75" x14ac:dyDescent="0.2">
      <c r="A449" s="5">
        <v>60802</v>
      </c>
      <c r="B449" s="5" t="s">
        <v>347</v>
      </c>
      <c r="C449" s="5"/>
      <c r="D449" s="5" t="s">
        <v>347</v>
      </c>
      <c r="E449" s="5">
        <v>60802</v>
      </c>
    </row>
    <row r="450" spans="1:5" ht="12.75" x14ac:dyDescent="0.2">
      <c r="A450" s="5">
        <v>60803</v>
      </c>
      <c r="B450" s="5" t="s">
        <v>928</v>
      </c>
      <c r="C450" s="5"/>
      <c r="D450" s="5" t="s">
        <v>928</v>
      </c>
      <c r="E450" s="5">
        <v>60803</v>
      </c>
    </row>
    <row r="451" spans="1:5" ht="12.75" x14ac:dyDescent="0.2">
      <c r="A451" s="5">
        <v>60804</v>
      </c>
      <c r="B451" s="5" t="s">
        <v>455</v>
      </c>
      <c r="C451" s="5"/>
      <c r="D451" s="5" t="s">
        <v>455</v>
      </c>
      <c r="E451" s="5">
        <v>60804</v>
      </c>
    </row>
    <row r="452" spans="1:5" ht="12.75" x14ac:dyDescent="0.2">
      <c r="A452" s="5">
        <v>60805</v>
      </c>
      <c r="B452" s="5" t="s">
        <v>474</v>
      </c>
      <c r="C452" s="5"/>
      <c r="D452" s="5" t="s">
        <v>474</v>
      </c>
      <c r="E452" s="5">
        <v>60805</v>
      </c>
    </row>
    <row r="453" spans="1:5" ht="12.75" x14ac:dyDescent="0.2">
      <c r="A453" s="5">
        <v>60806</v>
      </c>
      <c r="B453" s="5" t="s">
        <v>929</v>
      </c>
      <c r="C453" s="5"/>
      <c r="D453" s="5" t="s">
        <v>929</v>
      </c>
      <c r="E453" s="5">
        <v>60806</v>
      </c>
    </row>
    <row r="454" spans="1:5" ht="12.75" x14ac:dyDescent="0.2">
      <c r="A454" s="5">
        <v>60901</v>
      </c>
      <c r="B454" s="5" t="s">
        <v>318</v>
      </c>
      <c r="C454" s="5"/>
      <c r="D454" s="5" t="s">
        <v>318</v>
      </c>
      <c r="E454" s="5">
        <v>60901</v>
      </c>
    </row>
    <row r="455" spans="1:5" ht="12.75" x14ac:dyDescent="0.2">
      <c r="A455" s="5">
        <v>61001</v>
      </c>
      <c r="B455" s="5" t="s">
        <v>321</v>
      </c>
      <c r="C455" s="5"/>
      <c r="D455" s="5" t="s">
        <v>321</v>
      </c>
      <c r="E455" s="5">
        <v>61001</v>
      </c>
    </row>
    <row r="456" spans="1:5" ht="12.75" x14ac:dyDescent="0.2">
      <c r="A456" s="5">
        <v>61002</v>
      </c>
      <c r="B456" s="5" t="s">
        <v>357</v>
      </c>
      <c r="C456" s="5"/>
      <c r="D456" s="5" t="s">
        <v>357</v>
      </c>
      <c r="E456" s="5">
        <v>61002</v>
      </c>
    </row>
    <row r="457" spans="1:5" ht="12.75" x14ac:dyDescent="0.2">
      <c r="A457" s="5">
        <v>61003</v>
      </c>
      <c r="B457" s="5" t="s">
        <v>409</v>
      </c>
      <c r="C457" s="5"/>
      <c r="D457" s="5" t="s">
        <v>409</v>
      </c>
      <c r="E457" s="5">
        <v>61003</v>
      </c>
    </row>
    <row r="458" spans="1:5" ht="12.75" x14ac:dyDescent="0.2">
      <c r="A458" s="5">
        <v>61004</v>
      </c>
      <c r="B458" s="5" t="s">
        <v>458</v>
      </c>
      <c r="C458" s="5"/>
      <c r="D458" s="5" t="s">
        <v>458</v>
      </c>
      <c r="E458" s="5">
        <v>61004</v>
      </c>
    </row>
    <row r="459" spans="1:5" ht="12.75" x14ac:dyDescent="0.2">
      <c r="A459" s="5">
        <v>61101</v>
      </c>
      <c r="B459" s="5" t="s">
        <v>618</v>
      </c>
      <c r="C459" s="5"/>
      <c r="D459" s="5" t="s">
        <v>618</v>
      </c>
      <c r="E459" s="5">
        <v>61101</v>
      </c>
    </row>
    <row r="460" spans="1:5" ht="12.75" x14ac:dyDescent="0.2">
      <c r="A460" s="5">
        <v>61102</v>
      </c>
      <c r="B460" s="5" t="s">
        <v>685</v>
      </c>
      <c r="C460" s="5"/>
      <c r="D460" s="5" t="s">
        <v>685</v>
      </c>
      <c r="E460" s="5">
        <v>61102</v>
      </c>
    </row>
    <row r="461" spans="1:5" ht="12.75" x14ac:dyDescent="0.2">
      <c r="A461" s="5">
        <v>61103</v>
      </c>
      <c r="B461" s="5" t="s">
        <v>846</v>
      </c>
      <c r="C461" s="5"/>
      <c r="D461" s="5" t="s">
        <v>846</v>
      </c>
      <c r="E461" s="5">
        <v>61103</v>
      </c>
    </row>
    <row r="462" spans="1:5" ht="12.75" x14ac:dyDescent="0.2">
      <c r="A462" s="5">
        <v>61201</v>
      </c>
      <c r="B462" s="5" t="s">
        <v>845</v>
      </c>
      <c r="C462" s="5"/>
      <c r="D462" s="5" t="s">
        <v>845</v>
      </c>
      <c r="E462" s="5">
        <v>61201</v>
      </c>
    </row>
    <row r="463" spans="1:5" ht="12.75" x14ac:dyDescent="0.2">
      <c r="A463" s="5">
        <v>61301</v>
      </c>
      <c r="B463" s="5" t="s">
        <v>849</v>
      </c>
      <c r="C463" s="5"/>
      <c r="D463" s="5" t="s">
        <v>849</v>
      </c>
      <c r="E463" s="5">
        <v>61301</v>
      </c>
    </row>
    <row r="464" spans="1:5" ht="12.75" x14ac:dyDescent="0.2">
      <c r="A464" s="5">
        <v>70101</v>
      </c>
      <c r="B464" s="5" t="s">
        <v>543</v>
      </c>
      <c r="C464" s="5"/>
      <c r="D464" s="5" t="s">
        <v>543</v>
      </c>
      <c r="E464" s="5">
        <v>70101</v>
      </c>
    </row>
    <row r="465" spans="1:5" ht="12.75" x14ac:dyDescent="0.2">
      <c r="A465" s="5">
        <v>70102</v>
      </c>
      <c r="B465" s="5" t="s">
        <v>630</v>
      </c>
      <c r="C465" s="5"/>
      <c r="D465" s="5" t="s">
        <v>630</v>
      </c>
      <c r="E465" s="5">
        <v>70102</v>
      </c>
    </row>
    <row r="466" spans="1:5" ht="12.75" x14ac:dyDescent="0.2">
      <c r="A466" s="5">
        <v>70103</v>
      </c>
      <c r="B466" s="5" t="s">
        <v>693</v>
      </c>
      <c r="C466" s="5"/>
      <c r="D466" s="5" t="s">
        <v>693</v>
      </c>
      <c r="E466" s="5">
        <v>70103</v>
      </c>
    </row>
    <row r="467" spans="1:5" ht="12.75" x14ac:dyDescent="0.2">
      <c r="A467" s="5">
        <v>70104</v>
      </c>
      <c r="B467" s="5" t="s">
        <v>720</v>
      </c>
      <c r="C467" s="5"/>
      <c r="D467" s="5" t="s">
        <v>720</v>
      </c>
      <c r="E467" s="5">
        <v>70104</v>
      </c>
    </row>
    <row r="468" spans="1:5" ht="12.75" x14ac:dyDescent="0.2">
      <c r="A468" s="5">
        <v>70201</v>
      </c>
      <c r="B468" s="5" t="s">
        <v>554</v>
      </c>
      <c r="C468" s="5"/>
      <c r="D468" s="5" t="s">
        <v>554</v>
      </c>
      <c r="E468" s="5">
        <v>70201</v>
      </c>
    </row>
    <row r="469" spans="1:5" ht="12.75" x14ac:dyDescent="0.2">
      <c r="A469" s="5">
        <v>70202</v>
      </c>
      <c r="B469" s="5" t="s">
        <v>638</v>
      </c>
      <c r="C469" s="5"/>
      <c r="D469" s="5" t="s">
        <v>638</v>
      </c>
      <c r="E469" s="5">
        <v>70202</v>
      </c>
    </row>
    <row r="470" spans="1:5" ht="12.75" x14ac:dyDescent="0.2">
      <c r="A470" s="5">
        <v>70203</v>
      </c>
      <c r="B470" s="5" t="s">
        <v>930</v>
      </c>
      <c r="C470" s="5"/>
      <c r="D470" s="5" t="s">
        <v>930</v>
      </c>
      <c r="E470" s="5">
        <v>70203</v>
      </c>
    </row>
    <row r="471" spans="1:5" ht="12.75" x14ac:dyDescent="0.2">
      <c r="A471" s="5">
        <v>70204</v>
      </c>
      <c r="B471" s="5" t="s">
        <v>722</v>
      </c>
      <c r="C471" s="5"/>
      <c r="D471" s="5" t="s">
        <v>722</v>
      </c>
      <c r="E471" s="5">
        <v>70204</v>
      </c>
    </row>
    <row r="472" spans="1:5" ht="12.75" x14ac:dyDescent="0.2">
      <c r="A472" s="5">
        <v>70205</v>
      </c>
      <c r="B472" s="5" t="s">
        <v>746</v>
      </c>
      <c r="C472" s="5"/>
      <c r="D472" s="5" t="s">
        <v>746</v>
      </c>
      <c r="E472" s="5">
        <v>70205</v>
      </c>
    </row>
    <row r="473" spans="1:5" ht="12.75" x14ac:dyDescent="0.2">
      <c r="A473" s="5">
        <v>70206</v>
      </c>
      <c r="B473" s="5" t="s">
        <v>757</v>
      </c>
      <c r="C473" s="5"/>
      <c r="D473" s="5" t="s">
        <v>757</v>
      </c>
      <c r="E473" s="5">
        <v>70206</v>
      </c>
    </row>
    <row r="474" spans="1:5" ht="12.75" x14ac:dyDescent="0.2">
      <c r="A474" s="5">
        <v>70207</v>
      </c>
      <c r="B474" s="5" t="s">
        <v>761</v>
      </c>
      <c r="C474" s="5"/>
      <c r="D474" s="5" t="s">
        <v>761</v>
      </c>
      <c r="E474" s="5">
        <v>70207</v>
      </c>
    </row>
    <row r="475" spans="1:5" ht="12.75" x14ac:dyDescent="0.2">
      <c r="A475" s="5">
        <v>70301</v>
      </c>
      <c r="B475" s="5" t="s">
        <v>296</v>
      </c>
      <c r="C475" s="5"/>
      <c r="D475" s="5" t="s">
        <v>296</v>
      </c>
      <c r="E475" s="5">
        <v>70301</v>
      </c>
    </row>
    <row r="476" spans="1:5" ht="12.75" x14ac:dyDescent="0.2">
      <c r="A476" s="5">
        <v>70302</v>
      </c>
      <c r="B476" s="5" t="s">
        <v>332</v>
      </c>
      <c r="C476" s="5"/>
      <c r="D476" s="5" t="s">
        <v>332</v>
      </c>
      <c r="E476" s="5">
        <v>70302</v>
      </c>
    </row>
    <row r="477" spans="1:5" ht="12.75" x14ac:dyDescent="0.2">
      <c r="A477" s="5">
        <v>70303</v>
      </c>
      <c r="B477" s="5" t="s">
        <v>377</v>
      </c>
      <c r="C477" s="5"/>
      <c r="D477" s="5" t="s">
        <v>377</v>
      </c>
      <c r="E477" s="5">
        <v>70303</v>
      </c>
    </row>
    <row r="478" spans="1:5" ht="12.75" x14ac:dyDescent="0.2">
      <c r="A478" s="5">
        <v>70304</v>
      </c>
      <c r="B478" s="5" t="s">
        <v>433</v>
      </c>
      <c r="C478" s="5"/>
      <c r="D478" s="5" t="s">
        <v>433</v>
      </c>
      <c r="E478" s="5">
        <v>70304</v>
      </c>
    </row>
    <row r="479" spans="1:5" ht="12.75" x14ac:dyDescent="0.2">
      <c r="A479" s="5">
        <v>70305</v>
      </c>
      <c r="B479" s="5" t="s">
        <v>931</v>
      </c>
      <c r="C479" s="5"/>
      <c r="D479" s="5" t="s">
        <v>931</v>
      </c>
      <c r="E479" s="5">
        <v>70305</v>
      </c>
    </row>
    <row r="480" spans="1:5" ht="12.75" x14ac:dyDescent="0.2">
      <c r="A480" s="5">
        <v>70306</v>
      </c>
      <c r="B480" s="5" t="s">
        <v>758</v>
      </c>
      <c r="C480" s="5"/>
      <c r="D480" s="5" t="s">
        <v>758</v>
      </c>
      <c r="E480" s="5">
        <v>70306</v>
      </c>
    </row>
    <row r="481" spans="1:5" ht="12.75" x14ac:dyDescent="0.2">
      <c r="A481" s="5">
        <v>70307</v>
      </c>
      <c r="B481" s="5" t="s">
        <v>764</v>
      </c>
      <c r="C481" s="5"/>
      <c r="D481" s="5" t="s">
        <v>764</v>
      </c>
      <c r="E481" s="5">
        <v>70307</v>
      </c>
    </row>
    <row r="482" spans="1:5" ht="12.75" x14ac:dyDescent="0.2">
      <c r="A482" s="5">
        <v>70401</v>
      </c>
      <c r="B482" s="5" t="s">
        <v>300</v>
      </c>
      <c r="C482" s="5"/>
      <c r="D482" s="5" t="s">
        <v>300</v>
      </c>
      <c r="E482" s="5">
        <v>70401</v>
      </c>
    </row>
    <row r="483" spans="1:5" ht="12.75" x14ac:dyDescent="0.2">
      <c r="A483" s="5">
        <v>70402</v>
      </c>
      <c r="B483" s="5" t="s">
        <v>334</v>
      </c>
      <c r="C483" s="5"/>
      <c r="D483" s="5" t="s">
        <v>334</v>
      </c>
      <c r="E483" s="5">
        <v>70402</v>
      </c>
    </row>
    <row r="484" spans="1:5" ht="12.75" x14ac:dyDescent="0.2">
      <c r="A484" s="5">
        <v>70403</v>
      </c>
      <c r="B484" s="5" t="s">
        <v>383</v>
      </c>
      <c r="C484" s="5"/>
      <c r="D484" s="5" t="s">
        <v>383</v>
      </c>
      <c r="E484" s="5">
        <v>70403</v>
      </c>
    </row>
    <row r="485" spans="1:5" ht="12.75" x14ac:dyDescent="0.2">
      <c r="A485" s="5">
        <v>70404</v>
      </c>
      <c r="B485" s="5" t="s">
        <v>438</v>
      </c>
      <c r="C485" s="5"/>
      <c r="D485" s="5" t="s">
        <v>438</v>
      </c>
      <c r="E485" s="5">
        <v>70404</v>
      </c>
    </row>
    <row r="486" spans="1:5" ht="12.75" x14ac:dyDescent="0.2">
      <c r="A486" s="5">
        <v>70501</v>
      </c>
      <c r="B486" s="5" t="s">
        <v>305</v>
      </c>
      <c r="C486" s="5"/>
      <c r="D486" s="5" t="s">
        <v>305</v>
      </c>
      <c r="E486" s="5">
        <v>70501</v>
      </c>
    </row>
    <row r="487" spans="1:5" ht="12.75" x14ac:dyDescent="0.2">
      <c r="A487" s="5">
        <v>70502</v>
      </c>
      <c r="B487" s="5" t="s">
        <v>666</v>
      </c>
      <c r="C487" s="5"/>
      <c r="D487" s="5" t="s">
        <v>666</v>
      </c>
      <c r="E487" s="5">
        <v>70502</v>
      </c>
    </row>
    <row r="488" spans="1:5" ht="12.75" x14ac:dyDescent="0.2">
      <c r="A488" s="5">
        <v>70503</v>
      </c>
      <c r="B488" s="5" t="s">
        <v>390</v>
      </c>
      <c r="C488" s="5"/>
      <c r="D488" s="5" t="s">
        <v>390</v>
      </c>
      <c r="E488" s="5">
        <v>70503</v>
      </c>
    </row>
    <row r="489" spans="1:5" ht="12.75" x14ac:dyDescent="0.2">
      <c r="A489" s="5">
        <v>70601</v>
      </c>
      <c r="B489" s="5" t="s">
        <v>587</v>
      </c>
      <c r="C489" s="5"/>
      <c r="D489" s="5" t="s">
        <v>587</v>
      </c>
      <c r="E489" s="5">
        <v>70601</v>
      </c>
    </row>
    <row r="490" spans="1:5" ht="12.75" x14ac:dyDescent="0.2">
      <c r="A490" s="5">
        <v>70602</v>
      </c>
      <c r="B490" s="5" t="s">
        <v>673</v>
      </c>
      <c r="C490" s="5"/>
      <c r="D490" s="5" t="s">
        <v>673</v>
      </c>
      <c r="E490" s="5">
        <v>70602</v>
      </c>
    </row>
    <row r="491" spans="1:5" ht="12.75" x14ac:dyDescent="0.2">
      <c r="A491" s="5">
        <v>70603</v>
      </c>
      <c r="B491" s="5" t="s">
        <v>710</v>
      </c>
      <c r="C491" s="5"/>
      <c r="D491" s="5" t="s">
        <v>710</v>
      </c>
      <c r="E491" s="5">
        <v>70603</v>
      </c>
    </row>
    <row r="492" spans="1:5" ht="12.75" x14ac:dyDescent="0.2">
      <c r="A492" s="5">
        <v>70604</v>
      </c>
      <c r="B492" s="5" t="s">
        <v>734</v>
      </c>
      <c r="C492" s="5"/>
      <c r="D492" s="5" t="s">
        <v>734</v>
      </c>
      <c r="E492" s="5">
        <v>70604</v>
      </c>
    </row>
    <row r="493" spans="1:5" ht="12.75" x14ac:dyDescent="0.2">
      <c r="A493" s="6">
        <v>70605</v>
      </c>
      <c r="B493" s="5" t="s">
        <v>751</v>
      </c>
      <c r="C493" s="5"/>
      <c r="D493" s="5" t="s">
        <v>751</v>
      </c>
      <c r="E493" s="6">
        <v>70605</v>
      </c>
    </row>
  </sheetData>
  <sheetProtection algorithmName="SHA-512" hashValue="z9pkbtia5laGlIKPGmbrf/JBocy4tWnz4JmNYWb33H90kvK2yC70e//fQgJKrANY0U4fI4cvB9ORsm5jgMsqww==" saltValue="3lgZQTBUBFwRn4vwf5FTag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26" customWidth="1"/>
    <col min="2" max="2" width="53.5703125" style="7" customWidth="1"/>
    <col min="3" max="23" width="6.7109375" style="7" customWidth="1"/>
    <col min="24" max="16384" width="11.42578125" style="7"/>
  </cols>
  <sheetData>
    <row r="1" spans="1:26" ht="20.25" customHeight="1" x14ac:dyDescent="0.3">
      <c r="A1" s="26">
        <v>1</v>
      </c>
      <c r="B1" s="27" t="s">
        <v>201</v>
      </c>
      <c r="C1" s="258"/>
      <c r="D1" s="258"/>
      <c r="E1" s="258"/>
      <c r="F1" s="258"/>
      <c r="G1" s="258"/>
      <c r="H1" s="258"/>
      <c r="I1" s="258"/>
      <c r="J1" s="258"/>
      <c r="K1" s="259"/>
      <c r="L1" s="259"/>
    </row>
    <row r="2" spans="1:26" ht="18.75" x14ac:dyDescent="0.3">
      <c r="A2" s="26">
        <v>2</v>
      </c>
      <c r="B2" s="137" t="s">
        <v>858</v>
      </c>
      <c r="C2" s="258"/>
      <c r="D2" s="258"/>
      <c r="E2" s="258"/>
      <c r="F2" s="258"/>
      <c r="G2" s="258"/>
      <c r="H2" s="258"/>
      <c r="I2" s="258"/>
      <c r="J2" s="258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6" ht="20.25" customHeight="1" x14ac:dyDescent="0.3">
      <c r="A3" s="26">
        <v>3</v>
      </c>
      <c r="B3" s="27" t="s">
        <v>206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</row>
    <row r="4" spans="1:26" ht="19.5" thickBot="1" x14ac:dyDescent="0.35">
      <c r="A4" s="26">
        <v>4</v>
      </c>
      <c r="B4" s="357" t="s">
        <v>1096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60"/>
      <c r="V4" s="260"/>
      <c r="W4" s="260"/>
      <c r="X4" s="260"/>
      <c r="Y4" s="260"/>
      <c r="Z4" s="260"/>
    </row>
    <row r="5" spans="1:26" ht="22.5" customHeight="1" thickTop="1" x14ac:dyDescent="0.25">
      <c r="A5" s="26">
        <v>5</v>
      </c>
      <c r="B5" s="623" t="s">
        <v>859</v>
      </c>
      <c r="C5" s="591" t="s">
        <v>0</v>
      </c>
      <c r="D5" s="578"/>
      <c r="E5" s="578"/>
      <c r="F5" s="577" t="s">
        <v>1090</v>
      </c>
      <c r="G5" s="578"/>
      <c r="H5" s="579"/>
      <c r="I5" s="577" t="s">
        <v>1091</v>
      </c>
      <c r="J5" s="578"/>
      <c r="K5" s="579"/>
      <c r="L5" s="578" t="s">
        <v>1092</v>
      </c>
      <c r="M5" s="578"/>
      <c r="N5" s="578"/>
      <c r="O5" s="577" t="s">
        <v>1093</v>
      </c>
      <c r="P5" s="578"/>
      <c r="Q5" s="579"/>
      <c r="R5" s="577" t="s">
        <v>1094</v>
      </c>
      <c r="S5" s="578"/>
      <c r="T5" s="578"/>
      <c r="U5" s="577" t="s">
        <v>1095</v>
      </c>
      <c r="V5" s="578"/>
      <c r="W5" s="578"/>
    </row>
    <row r="6" spans="1:26" ht="30.75" customHeight="1" thickBot="1" x14ac:dyDescent="0.3">
      <c r="A6" s="26">
        <v>6</v>
      </c>
      <c r="B6" s="624"/>
      <c r="C6" s="261" t="s">
        <v>0</v>
      </c>
      <c r="D6" s="33" t="s">
        <v>28</v>
      </c>
      <c r="E6" s="110" t="s">
        <v>27</v>
      </c>
      <c r="F6" s="35" t="s">
        <v>0</v>
      </c>
      <c r="G6" s="33" t="s">
        <v>28</v>
      </c>
      <c r="H6" s="36" t="s">
        <v>27</v>
      </c>
      <c r="I6" s="110" t="s">
        <v>0</v>
      </c>
      <c r="J6" s="33" t="s">
        <v>28</v>
      </c>
      <c r="K6" s="110" t="s">
        <v>27</v>
      </c>
      <c r="L6" s="35" t="s">
        <v>0</v>
      </c>
      <c r="M6" s="33" t="s">
        <v>28</v>
      </c>
      <c r="N6" s="36" t="s">
        <v>27</v>
      </c>
      <c r="O6" s="110" t="s">
        <v>0</v>
      </c>
      <c r="P6" s="33" t="s">
        <v>28</v>
      </c>
      <c r="Q6" s="110" t="s">
        <v>27</v>
      </c>
      <c r="R6" s="35" t="s">
        <v>0</v>
      </c>
      <c r="S6" s="33" t="s">
        <v>28</v>
      </c>
      <c r="T6" s="36" t="s">
        <v>27</v>
      </c>
      <c r="U6" s="110" t="s">
        <v>0</v>
      </c>
      <c r="V6" s="33" t="s">
        <v>28</v>
      </c>
      <c r="W6" s="110" t="s">
        <v>27</v>
      </c>
    </row>
    <row r="7" spans="1:26" s="105" customFormat="1" ht="27" customHeight="1" thickTop="1" x14ac:dyDescent="0.25">
      <c r="A7" s="26">
        <v>7</v>
      </c>
      <c r="B7" s="262" t="s">
        <v>207</v>
      </c>
      <c r="C7" s="263">
        <f t="shared" ref="C7:C18" si="0">D7+E7</f>
        <v>0</v>
      </c>
      <c r="D7" s="264">
        <f t="shared" ref="D7:D18" si="1">G7+J7+M7+P7+S7+V7</f>
        <v>0</v>
      </c>
      <c r="E7" s="265">
        <f t="shared" ref="E7:E18" si="2">+H7+K7+N7+Q7+T7+W7</f>
        <v>0</v>
      </c>
      <c r="F7" s="266">
        <f t="shared" ref="F7:F18" si="3">+G7+H7</f>
        <v>0</v>
      </c>
      <c r="G7" s="120">
        <f>SUM(G8:G12)</f>
        <v>0</v>
      </c>
      <c r="H7" s="267">
        <f>SUM(H8:H12)</f>
        <v>0</v>
      </c>
      <c r="I7" s="266">
        <f t="shared" ref="I7:I18" si="4">+J7+K7</f>
        <v>0</v>
      </c>
      <c r="J7" s="120">
        <f>SUM(J8:J12)</f>
        <v>0</v>
      </c>
      <c r="K7" s="267">
        <f>SUM(K8:K12)</f>
        <v>0</v>
      </c>
      <c r="L7" s="266">
        <f t="shared" ref="L7:L18" si="5">+M7+N7</f>
        <v>0</v>
      </c>
      <c r="M7" s="120">
        <f>SUM(M8:M12)</f>
        <v>0</v>
      </c>
      <c r="N7" s="267">
        <f>SUM(N8:N12)</f>
        <v>0</v>
      </c>
      <c r="O7" s="266">
        <f t="shared" ref="O7:O18" si="6">+P7+Q7</f>
        <v>0</v>
      </c>
      <c r="P7" s="120">
        <f>SUM(P8:P12)</f>
        <v>0</v>
      </c>
      <c r="Q7" s="267">
        <f>SUM(Q8:Q12)</f>
        <v>0</v>
      </c>
      <c r="R7" s="266">
        <f t="shared" ref="R7:R18" si="7">+S7+T7</f>
        <v>0</v>
      </c>
      <c r="S7" s="120">
        <f>SUM(S8:S12)</f>
        <v>0</v>
      </c>
      <c r="T7" s="267">
        <f>SUM(T8:T12)</f>
        <v>0</v>
      </c>
      <c r="U7" s="265">
        <f t="shared" ref="U7:U18" si="8">+V7+W7</f>
        <v>0</v>
      </c>
      <c r="V7" s="264">
        <f>SUM(V8:V12)</f>
        <v>0</v>
      </c>
      <c r="W7" s="265">
        <f>SUM(W8:W12)</f>
        <v>0</v>
      </c>
    </row>
    <row r="8" spans="1:26" ht="27" customHeight="1" x14ac:dyDescent="0.25">
      <c r="A8" s="26">
        <v>8</v>
      </c>
      <c r="B8" s="268" t="s">
        <v>205</v>
      </c>
      <c r="C8" s="196">
        <f t="shared" si="0"/>
        <v>0</v>
      </c>
      <c r="D8" s="205">
        <f t="shared" si="1"/>
        <v>0</v>
      </c>
      <c r="E8" s="269">
        <f t="shared" si="2"/>
        <v>0</v>
      </c>
      <c r="F8" s="266">
        <f t="shared" si="3"/>
        <v>0</v>
      </c>
      <c r="G8" s="396"/>
      <c r="H8" s="397"/>
      <c r="I8" s="266">
        <f t="shared" si="4"/>
        <v>0</v>
      </c>
      <c r="J8" s="396"/>
      <c r="K8" s="400"/>
      <c r="L8" s="266">
        <f t="shared" si="5"/>
        <v>0</v>
      </c>
      <c r="M8" s="396"/>
      <c r="N8" s="397"/>
      <c r="O8" s="266">
        <f t="shared" si="6"/>
        <v>0</v>
      </c>
      <c r="P8" s="396"/>
      <c r="Q8" s="400"/>
      <c r="R8" s="266">
        <f t="shared" si="7"/>
        <v>0</v>
      </c>
      <c r="S8" s="396"/>
      <c r="T8" s="397"/>
      <c r="U8" s="266">
        <f t="shared" si="8"/>
        <v>0</v>
      </c>
      <c r="V8" s="396"/>
      <c r="W8" s="400"/>
    </row>
    <row r="9" spans="1:26" ht="27" customHeight="1" x14ac:dyDescent="0.25">
      <c r="A9" s="26">
        <v>9</v>
      </c>
      <c r="B9" s="268" t="s">
        <v>1107</v>
      </c>
      <c r="C9" s="196">
        <f t="shared" ref="C9" si="9">D9+E9</f>
        <v>0</v>
      </c>
      <c r="D9" s="205">
        <f t="shared" ref="D9" si="10">G9+J9+M9+P9+S9+V9</f>
        <v>0</v>
      </c>
      <c r="E9" s="269">
        <f t="shared" ref="E9" si="11">+H9+K9+N9+Q9+T9+W9</f>
        <v>0</v>
      </c>
      <c r="F9" s="266">
        <f t="shared" ref="F9" si="12">+G9+H9</f>
        <v>0</v>
      </c>
      <c r="G9" s="396"/>
      <c r="H9" s="397"/>
      <c r="I9" s="266">
        <f t="shared" ref="I9" si="13">+J9+K9</f>
        <v>0</v>
      </c>
      <c r="J9" s="396"/>
      <c r="K9" s="400"/>
      <c r="L9" s="266">
        <f t="shared" ref="L9" si="14">+M9+N9</f>
        <v>0</v>
      </c>
      <c r="M9" s="396"/>
      <c r="N9" s="397"/>
      <c r="O9" s="266">
        <f t="shared" ref="O9" si="15">+P9+Q9</f>
        <v>0</v>
      </c>
      <c r="P9" s="396"/>
      <c r="Q9" s="400"/>
      <c r="R9" s="266">
        <f t="shared" ref="R9" si="16">+S9+T9</f>
        <v>0</v>
      </c>
      <c r="S9" s="396"/>
      <c r="T9" s="397"/>
      <c r="U9" s="266">
        <f t="shared" ref="U9" si="17">+V9+W9</f>
        <v>0</v>
      </c>
      <c r="V9" s="396"/>
      <c r="W9" s="400"/>
    </row>
    <row r="10" spans="1:26" ht="27" customHeight="1" x14ac:dyDescent="0.25">
      <c r="A10" s="26">
        <v>10</v>
      </c>
      <c r="B10" s="268" t="s">
        <v>208</v>
      </c>
      <c r="C10" s="196">
        <f t="shared" si="0"/>
        <v>0</v>
      </c>
      <c r="D10" s="205">
        <f t="shared" si="1"/>
        <v>0</v>
      </c>
      <c r="E10" s="269">
        <f t="shared" si="2"/>
        <v>0</v>
      </c>
      <c r="F10" s="266">
        <f t="shared" si="3"/>
        <v>0</v>
      </c>
      <c r="G10" s="396"/>
      <c r="H10" s="397"/>
      <c r="I10" s="266">
        <f t="shared" si="4"/>
        <v>0</v>
      </c>
      <c r="J10" s="396"/>
      <c r="K10" s="400"/>
      <c r="L10" s="266">
        <f t="shared" si="5"/>
        <v>0</v>
      </c>
      <c r="M10" s="396"/>
      <c r="N10" s="397"/>
      <c r="O10" s="266">
        <f t="shared" si="6"/>
        <v>0</v>
      </c>
      <c r="P10" s="396"/>
      <c r="Q10" s="400"/>
      <c r="R10" s="266">
        <f t="shared" si="7"/>
        <v>0</v>
      </c>
      <c r="S10" s="396"/>
      <c r="T10" s="397"/>
      <c r="U10" s="266">
        <f t="shared" si="8"/>
        <v>0</v>
      </c>
      <c r="V10" s="396"/>
      <c r="W10" s="400"/>
    </row>
    <row r="11" spans="1:26" ht="30" x14ac:dyDescent="0.25">
      <c r="A11" s="26">
        <v>11</v>
      </c>
      <c r="B11" s="394" t="s">
        <v>1108</v>
      </c>
      <c r="C11" s="196">
        <f t="shared" si="0"/>
        <v>0</v>
      </c>
      <c r="D11" s="205">
        <f t="shared" si="1"/>
        <v>0</v>
      </c>
      <c r="E11" s="269">
        <f t="shared" si="2"/>
        <v>0</v>
      </c>
      <c r="F11" s="266">
        <f t="shared" si="3"/>
        <v>0</v>
      </c>
      <c r="G11" s="396"/>
      <c r="H11" s="397"/>
      <c r="I11" s="266">
        <f t="shared" si="4"/>
        <v>0</v>
      </c>
      <c r="J11" s="396"/>
      <c r="K11" s="400"/>
      <c r="L11" s="266">
        <f t="shared" si="5"/>
        <v>0</v>
      </c>
      <c r="M11" s="396"/>
      <c r="N11" s="397"/>
      <c r="O11" s="266">
        <f t="shared" si="6"/>
        <v>0</v>
      </c>
      <c r="P11" s="396"/>
      <c r="Q11" s="400"/>
      <c r="R11" s="266">
        <f t="shared" si="7"/>
        <v>0</v>
      </c>
      <c r="S11" s="396"/>
      <c r="T11" s="397"/>
      <c r="U11" s="266">
        <f t="shared" si="8"/>
        <v>0</v>
      </c>
      <c r="V11" s="396"/>
      <c r="W11" s="400"/>
    </row>
    <row r="12" spans="1:26" ht="27" customHeight="1" x14ac:dyDescent="0.25">
      <c r="A12" s="26">
        <v>12</v>
      </c>
      <c r="B12" s="270" t="s">
        <v>1877</v>
      </c>
      <c r="C12" s="198">
        <f t="shared" si="0"/>
        <v>0</v>
      </c>
      <c r="D12" s="271">
        <f t="shared" si="1"/>
        <v>0</v>
      </c>
      <c r="E12" s="272">
        <f t="shared" si="2"/>
        <v>0</v>
      </c>
      <c r="F12" s="273">
        <f t="shared" si="3"/>
        <v>0</v>
      </c>
      <c r="G12" s="402"/>
      <c r="H12" s="403"/>
      <c r="I12" s="273">
        <f t="shared" si="4"/>
        <v>0</v>
      </c>
      <c r="J12" s="402"/>
      <c r="K12" s="404"/>
      <c r="L12" s="273">
        <f t="shared" si="5"/>
        <v>0</v>
      </c>
      <c r="M12" s="402"/>
      <c r="N12" s="403"/>
      <c r="O12" s="273">
        <f t="shared" si="6"/>
        <v>0</v>
      </c>
      <c r="P12" s="402"/>
      <c r="Q12" s="404"/>
      <c r="R12" s="273">
        <f t="shared" si="7"/>
        <v>0</v>
      </c>
      <c r="S12" s="402"/>
      <c r="T12" s="403"/>
      <c r="U12" s="273">
        <f t="shared" si="8"/>
        <v>0</v>
      </c>
      <c r="V12" s="402"/>
      <c r="W12" s="404"/>
    </row>
    <row r="13" spans="1:26" s="105" customFormat="1" ht="27" customHeight="1" x14ac:dyDescent="0.25">
      <c r="A13" s="26">
        <v>13</v>
      </c>
      <c r="B13" s="262" t="s">
        <v>209</v>
      </c>
      <c r="C13" s="263">
        <f t="shared" si="0"/>
        <v>0</v>
      </c>
      <c r="D13" s="264">
        <f t="shared" si="1"/>
        <v>0</v>
      </c>
      <c r="E13" s="265">
        <f t="shared" si="2"/>
        <v>0</v>
      </c>
      <c r="F13" s="274">
        <f t="shared" si="3"/>
        <v>0</v>
      </c>
      <c r="G13" s="120">
        <f>SUM(G14:G18)</f>
        <v>0</v>
      </c>
      <c r="H13" s="267">
        <f>SUM(H14:H18)</f>
        <v>0</v>
      </c>
      <c r="I13" s="274">
        <f t="shared" si="4"/>
        <v>0</v>
      </c>
      <c r="J13" s="120">
        <f>SUM(J14:J18)</f>
        <v>0</v>
      </c>
      <c r="K13" s="267">
        <f>SUM(K14:K18)</f>
        <v>0</v>
      </c>
      <c r="L13" s="274">
        <f t="shared" si="5"/>
        <v>0</v>
      </c>
      <c r="M13" s="120">
        <f>SUM(M14:M18)</f>
        <v>0</v>
      </c>
      <c r="N13" s="267">
        <f>SUM(N14:N18)</f>
        <v>0</v>
      </c>
      <c r="O13" s="274">
        <f t="shared" si="6"/>
        <v>0</v>
      </c>
      <c r="P13" s="120">
        <f>SUM(P14:P18)</f>
        <v>0</v>
      </c>
      <c r="Q13" s="267">
        <f>SUM(Q14:Q18)</f>
        <v>0</v>
      </c>
      <c r="R13" s="274">
        <f t="shared" si="7"/>
        <v>0</v>
      </c>
      <c r="S13" s="120">
        <f>SUM(S14:S18)</f>
        <v>0</v>
      </c>
      <c r="T13" s="267">
        <f>SUM(T14:T18)</f>
        <v>0</v>
      </c>
      <c r="U13" s="265">
        <f t="shared" si="8"/>
        <v>0</v>
      </c>
      <c r="V13" s="264">
        <f>SUM(V14:V18)</f>
        <v>0</v>
      </c>
      <c r="W13" s="265">
        <f>SUM(W14:W18)</f>
        <v>0</v>
      </c>
    </row>
    <row r="14" spans="1:26" ht="27" customHeight="1" x14ac:dyDescent="0.25">
      <c r="A14" s="26">
        <v>14</v>
      </c>
      <c r="B14" s="268" t="s">
        <v>210</v>
      </c>
      <c r="C14" s="196">
        <f t="shared" si="0"/>
        <v>0</v>
      </c>
      <c r="D14" s="205">
        <f t="shared" si="1"/>
        <v>0</v>
      </c>
      <c r="E14" s="269">
        <f t="shared" si="2"/>
        <v>0</v>
      </c>
      <c r="F14" s="266">
        <f t="shared" si="3"/>
        <v>0</v>
      </c>
      <c r="G14" s="396"/>
      <c r="H14" s="397"/>
      <c r="I14" s="266">
        <f t="shared" si="4"/>
        <v>0</v>
      </c>
      <c r="J14" s="396"/>
      <c r="K14" s="400"/>
      <c r="L14" s="266">
        <f t="shared" si="5"/>
        <v>0</v>
      </c>
      <c r="M14" s="396"/>
      <c r="N14" s="397"/>
      <c r="O14" s="266">
        <f t="shared" si="6"/>
        <v>0</v>
      </c>
      <c r="P14" s="396"/>
      <c r="Q14" s="400"/>
      <c r="R14" s="266">
        <f t="shared" si="7"/>
        <v>0</v>
      </c>
      <c r="S14" s="396"/>
      <c r="T14" s="397"/>
      <c r="U14" s="266">
        <f t="shared" si="8"/>
        <v>0</v>
      </c>
      <c r="V14" s="396"/>
      <c r="W14" s="400"/>
    </row>
    <row r="15" spans="1:26" ht="27" customHeight="1" x14ac:dyDescent="0.25">
      <c r="A15" s="26">
        <v>15</v>
      </c>
      <c r="B15" s="268" t="s">
        <v>126</v>
      </c>
      <c r="C15" s="196">
        <f t="shared" si="0"/>
        <v>0</v>
      </c>
      <c r="D15" s="205">
        <f t="shared" si="1"/>
        <v>0</v>
      </c>
      <c r="E15" s="269">
        <f t="shared" si="2"/>
        <v>0</v>
      </c>
      <c r="F15" s="266">
        <f t="shared" si="3"/>
        <v>0</v>
      </c>
      <c r="G15" s="396"/>
      <c r="H15" s="397"/>
      <c r="I15" s="266">
        <f t="shared" si="4"/>
        <v>0</v>
      </c>
      <c r="J15" s="396"/>
      <c r="K15" s="400"/>
      <c r="L15" s="266">
        <f t="shared" si="5"/>
        <v>0</v>
      </c>
      <c r="M15" s="396"/>
      <c r="N15" s="397"/>
      <c r="O15" s="266">
        <f t="shared" si="6"/>
        <v>0</v>
      </c>
      <c r="P15" s="396"/>
      <c r="Q15" s="400"/>
      <c r="R15" s="266">
        <f t="shared" si="7"/>
        <v>0</v>
      </c>
      <c r="S15" s="396"/>
      <c r="T15" s="397"/>
      <c r="U15" s="266">
        <f t="shared" si="8"/>
        <v>0</v>
      </c>
      <c r="V15" s="396"/>
      <c r="W15" s="400"/>
    </row>
    <row r="16" spans="1:26" ht="27" customHeight="1" x14ac:dyDescent="0.25">
      <c r="A16" s="26">
        <v>16</v>
      </c>
      <c r="B16" s="268" t="s">
        <v>125</v>
      </c>
      <c r="C16" s="196">
        <f t="shared" si="0"/>
        <v>0</v>
      </c>
      <c r="D16" s="205">
        <f t="shared" si="1"/>
        <v>0</v>
      </c>
      <c r="E16" s="269">
        <f t="shared" si="2"/>
        <v>0</v>
      </c>
      <c r="F16" s="266">
        <f t="shared" si="3"/>
        <v>0</v>
      </c>
      <c r="G16" s="396"/>
      <c r="H16" s="397"/>
      <c r="I16" s="266">
        <f t="shared" si="4"/>
        <v>0</v>
      </c>
      <c r="J16" s="396"/>
      <c r="K16" s="400"/>
      <c r="L16" s="266">
        <f t="shared" si="5"/>
        <v>0</v>
      </c>
      <c r="M16" s="396"/>
      <c r="N16" s="397"/>
      <c r="O16" s="266">
        <f t="shared" si="6"/>
        <v>0</v>
      </c>
      <c r="P16" s="396"/>
      <c r="Q16" s="400"/>
      <c r="R16" s="266">
        <f t="shared" si="7"/>
        <v>0</v>
      </c>
      <c r="S16" s="396"/>
      <c r="T16" s="397"/>
      <c r="U16" s="266">
        <f t="shared" si="8"/>
        <v>0</v>
      </c>
      <c r="V16" s="396"/>
      <c r="W16" s="400"/>
    </row>
    <row r="17" spans="1:23" ht="27" customHeight="1" x14ac:dyDescent="0.25">
      <c r="A17" s="26">
        <v>17</v>
      </c>
      <c r="B17" s="275" t="s">
        <v>211</v>
      </c>
      <c r="C17" s="198">
        <f t="shared" si="0"/>
        <v>0</v>
      </c>
      <c r="D17" s="271">
        <f t="shared" si="1"/>
        <v>0</v>
      </c>
      <c r="E17" s="272">
        <f t="shared" si="2"/>
        <v>0</v>
      </c>
      <c r="F17" s="266">
        <f t="shared" ref="F17" si="18">+G17+H17</f>
        <v>0</v>
      </c>
      <c r="G17" s="396"/>
      <c r="H17" s="397"/>
      <c r="I17" s="266">
        <f t="shared" ref="I17" si="19">+J17+K17</f>
        <v>0</v>
      </c>
      <c r="J17" s="396"/>
      <c r="K17" s="400"/>
      <c r="L17" s="266">
        <f t="shared" ref="L17" si="20">+M17+N17</f>
        <v>0</v>
      </c>
      <c r="M17" s="396"/>
      <c r="N17" s="397"/>
      <c r="O17" s="266">
        <f t="shared" ref="O17" si="21">+P17+Q17</f>
        <v>0</v>
      </c>
      <c r="P17" s="396"/>
      <c r="Q17" s="400"/>
      <c r="R17" s="266">
        <f t="shared" ref="R17" si="22">+S17+T17</f>
        <v>0</v>
      </c>
      <c r="S17" s="396"/>
      <c r="T17" s="397"/>
      <c r="U17" s="266">
        <f t="shared" ref="U17" si="23">+V17+W17</f>
        <v>0</v>
      </c>
      <c r="V17" s="396"/>
      <c r="W17" s="400"/>
    </row>
    <row r="18" spans="1:23" ht="27" customHeight="1" x14ac:dyDescent="0.25">
      <c r="A18" s="26">
        <v>18</v>
      </c>
      <c r="B18" s="270" t="s">
        <v>885</v>
      </c>
      <c r="C18" s="198">
        <f t="shared" si="0"/>
        <v>0</v>
      </c>
      <c r="D18" s="271">
        <f t="shared" si="1"/>
        <v>0</v>
      </c>
      <c r="E18" s="272">
        <f t="shared" si="2"/>
        <v>0</v>
      </c>
      <c r="F18" s="273">
        <f t="shared" si="3"/>
        <v>0</v>
      </c>
      <c r="G18" s="402"/>
      <c r="H18" s="403"/>
      <c r="I18" s="273">
        <f t="shared" si="4"/>
        <v>0</v>
      </c>
      <c r="J18" s="402"/>
      <c r="K18" s="404"/>
      <c r="L18" s="273">
        <f t="shared" si="5"/>
        <v>0</v>
      </c>
      <c r="M18" s="402"/>
      <c r="N18" s="403"/>
      <c r="O18" s="273">
        <f t="shared" si="6"/>
        <v>0</v>
      </c>
      <c r="P18" s="402"/>
      <c r="Q18" s="404"/>
      <c r="R18" s="273">
        <f t="shared" si="7"/>
        <v>0</v>
      </c>
      <c r="S18" s="402"/>
      <c r="T18" s="403"/>
      <c r="U18" s="273">
        <f t="shared" si="8"/>
        <v>0</v>
      </c>
      <c r="V18" s="402"/>
      <c r="W18" s="404"/>
    </row>
    <row r="19" spans="1:23" s="105" customFormat="1" ht="27" customHeight="1" x14ac:dyDescent="0.25">
      <c r="A19" s="26">
        <v>19</v>
      </c>
      <c r="B19" s="262" t="s">
        <v>1109</v>
      </c>
      <c r="C19" s="263">
        <f t="shared" ref="C19:C24" si="24">D19+E19</f>
        <v>0</v>
      </c>
      <c r="D19" s="264">
        <f t="shared" ref="D19:D24" si="25">G19+J19+M19+P19+S19+V19</f>
        <v>0</v>
      </c>
      <c r="E19" s="265">
        <f t="shared" ref="E19:E24" si="26">+H19+K19+N19+Q19+T19+W19</f>
        <v>0</v>
      </c>
      <c r="F19" s="274">
        <f t="shared" ref="F19:F24" si="27">+G19+H19</f>
        <v>0</v>
      </c>
      <c r="G19" s="120">
        <f>SUM(G20:G24)</f>
        <v>0</v>
      </c>
      <c r="H19" s="267">
        <f>SUM(H20:H24)</f>
        <v>0</v>
      </c>
      <c r="I19" s="274">
        <f t="shared" ref="I19:I24" si="28">+J19+K19</f>
        <v>0</v>
      </c>
      <c r="J19" s="120">
        <f>SUM(J20:J24)</f>
        <v>0</v>
      </c>
      <c r="K19" s="267">
        <f>SUM(K20:K24)</f>
        <v>0</v>
      </c>
      <c r="L19" s="274">
        <f t="shared" ref="L19:L24" si="29">+M19+N19</f>
        <v>0</v>
      </c>
      <c r="M19" s="120">
        <f>SUM(M20:M24)</f>
        <v>0</v>
      </c>
      <c r="N19" s="267">
        <f>SUM(N20:N24)</f>
        <v>0</v>
      </c>
      <c r="O19" s="274">
        <f t="shared" ref="O19:O24" si="30">+P19+Q19</f>
        <v>0</v>
      </c>
      <c r="P19" s="120">
        <f>SUM(P20:P24)</f>
        <v>0</v>
      </c>
      <c r="Q19" s="267">
        <f>SUM(Q20:Q24)</f>
        <v>0</v>
      </c>
      <c r="R19" s="274">
        <f t="shared" ref="R19:R24" si="31">+S19+T19</f>
        <v>0</v>
      </c>
      <c r="S19" s="120">
        <f>SUM(S20:S24)</f>
        <v>0</v>
      </c>
      <c r="T19" s="267">
        <f>SUM(T20:T24)</f>
        <v>0</v>
      </c>
      <c r="U19" s="265">
        <f t="shared" ref="U19:U24" si="32">+V19+W19</f>
        <v>0</v>
      </c>
      <c r="V19" s="264">
        <f>SUM(V20:V24)</f>
        <v>0</v>
      </c>
      <c r="W19" s="265">
        <f>SUM(W20:W24)</f>
        <v>0</v>
      </c>
    </row>
    <row r="20" spans="1:23" ht="27" customHeight="1" x14ac:dyDescent="0.25">
      <c r="A20" s="26">
        <v>20</v>
      </c>
      <c r="B20" s="268" t="s">
        <v>1110</v>
      </c>
      <c r="C20" s="196">
        <f t="shared" si="24"/>
        <v>0</v>
      </c>
      <c r="D20" s="205">
        <f t="shared" si="25"/>
        <v>0</v>
      </c>
      <c r="E20" s="269">
        <f t="shared" si="26"/>
        <v>0</v>
      </c>
      <c r="F20" s="266">
        <f t="shared" si="27"/>
        <v>0</v>
      </c>
      <c r="G20" s="396"/>
      <c r="H20" s="397"/>
      <c r="I20" s="266">
        <f t="shared" si="28"/>
        <v>0</v>
      </c>
      <c r="J20" s="396"/>
      <c r="K20" s="400"/>
      <c r="L20" s="266">
        <f t="shared" si="29"/>
        <v>0</v>
      </c>
      <c r="M20" s="396"/>
      <c r="N20" s="397"/>
      <c r="O20" s="266">
        <f t="shared" si="30"/>
        <v>0</v>
      </c>
      <c r="P20" s="396"/>
      <c r="Q20" s="400"/>
      <c r="R20" s="266">
        <f t="shared" si="31"/>
        <v>0</v>
      </c>
      <c r="S20" s="396"/>
      <c r="T20" s="397"/>
      <c r="U20" s="266">
        <f t="shared" si="32"/>
        <v>0</v>
      </c>
      <c r="V20" s="396"/>
      <c r="W20" s="400"/>
    </row>
    <row r="21" spans="1:23" ht="27" customHeight="1" x14ac:dyDescent="0.25">
      <c r="A21" s="26">
        <v>21</v>
      </c>
      <c r="B21" s="268" t="s">
        <v>1111</v>
      </c>
      <c r="C21" s="196">
        <f t="shared" si="24"/>
        <v>0</v>
      </c>
      <c r="D21" s="205">
        <f t="shared" si="25"/>
        <v>0</v>
      </c>
      <c r="E21" s="269">
        <f t="shared" si="26"/>
        <v>0</v>
      </c>
      <c r="F21" s="266">
        <f t="shared" si="27"/>
        <v>0</v>
      </c>
      <c r="G21" s="396"/>
      <c r="H21" s="397"/>
      <c r="I21" s="266">
        <f t="shared" si="28"/>
        <v>0</v>
      </c>
      <c r="J21" s="396"/>
      <c r="K21" s="400"/>
      <c r="L21" s="266">
        <f t="shared" si="29"/>
        <v>0</v>
      </c>
      <c r="M21" s="396"/>
      <c r="N21" s="397"/>
      <c r="O21" s="266">
        <f t="shared" si="30"/>
        <v>0</v>
      </c>
      <c r="P21" s="396"/>
      <c r="Q21" s="400"/>
      <c r="R21" s="266">
        <f t="shared" si="31"/>
        <v>0</v>
      </c>
      <c r="S21" s="396"/>
      <c r="T21" s="397"/>
      <c r="U21" s="266">
        <f t="shared" si="32"/>
        <v>0</v>
      </c>
      <c r="V21" s="396"/>
      <c r="W21" s="400"/>
    </row>
    <row r="22" spans="1:23" ht="27" customHeight="1" x14ac:dyDescent="0.25">
      <c r="A22" s="26">
        <v>22</v>
      </c>
      <c r="B22" s="268" t="s">
        <v>1112</v>
      </c>
      <c r="C22" s="196">
        <f t="shared" si="24"/>
        <v>0</v>
      </c>
      <c r="D22" s="205">
        <f t="shared" si="25"/>
        <v>0</v>
      </c>
      <c r="E22" s="269">
        <f t="shared" si="26"/>
        <v>0</v>
      </c>
      <c r="F22" s="266">
        <f t="shared" si="27"/>
        <v>0</v>
      </c>
      <c r="G22" s="396"/>
      <c r="H22" s="397"/>
      <c r="I22" s="266">
        <f t="shared" si="28"/>
        <v>0</v>
      </c>
      <c r="J22" s="396"/>
      <c r="K22" s="400"/>
      <c r="L22" s="266">
        <f t="shared" si="29"/>
        <v>0</v>
      </c>
      <c r="M22" s="396"/>
      <c r="N22" s="397"/>
      <c r="O22" s="266">
        <f t="shared" si="30"/>
        <v>0</v>
      </c>
      <c r="P22" s="396"/>
      <c r="Q22" s="400"/>
      <c r="R22" s="266">
        <f t="shared" si="31"/>
        <v>0</v>
      </c>
      <c r="S22" s="396"/>
      <c r="T22" s="397"/>
      <c r="U22" s="266">
        <f t="shared" si="32"/>
        <v>0</v>
      </c>
      <c r="V22" s="396"/>
      <c r="W22" s="400"/>
    </row>
    <row r="23" spans="1:23" ht="27" customHeight="1" x14ac:dyDescent="0.25">
      <c r="A23" s="26">
        <v>23</v>
      </c>
      <c r="B23" s="275" t="s">
        <v>1113</v>
      </c>
      <c r="C23" s="198">
        <f t="shared" si="24"/>
        <v>0</v>
      </c>
      <c r="D23" s="271">
        <f t="shared" si="25"/>
        <v>0</v>
      </c>
      <c r="E23" s="272">
        <f t="shared" si="26"/>
        <v>0</v>
      </c>
      <c r="F23" s="266">
        <f t="shared" si="27"/>
        <v>0</v>
      </c>
      <c r="G23" s="396"/>
      <c r="H23" s="397"/>
      <c r="I23" s="266">
        <f t="shared" si="28"/>
        <v>0</v>
      </c>
      <c r="J23" s="396"/>
      <c r="K23" s="400"/>
      <c r="L23" s="266">
        <f t="shared" si="29"/>
        <v>0</v>
      </c>
      <c r="M23" s="396"/>
      <c r="N23" s="397"/>
      <c r="O23" s="266">
        <f t="shared" si="30"/>
        <v>0</v>
      </c>
      <c r="P23" s="396"/>
      <c r="Q23" s="400"/>
      <c r="R23" s="266">
        <f t="shared" si="31"/>
        <v>0</v>
      </c>
      <c r="S23" s="396"/>
      <c r="T23" s="397"/>
      <c r="U23" s="266">
        <f t="shared" si="32"/>
        <v>0</v>
      </c>
      <c r="V23" s="396"/>
      <c r="W23" s="400"/>
    </row>
    <row r="24" spans="1:23" ht="27" customHeight="1" x14ac:dyDescent="0.25">
      <c r="A24" s="26">
        <v>24</v>
      </c>
      <c r="B24" s="270" t="s">
        <v>1878</v>
      </c>
      <c r="C24" s="198">
        <f t="shared" si="24"/>
        <v>0</v>
      </c>
      <c r="D24" s="271">
        <f t="shared" si="25"/>
        <v>0</v>
      </c>
      <c r="E24" s="272">
        <f t="shared" si="26"/>
        <v>0</v>
      </c>
      <c r="F24" s="273">
        <f t="shared" si="27"/>
        <v>0</v>
      </c>
      <c r="G24" s="402"/>
      <c r="H24" s="403"/>
      <c r="I24" s="273">
        <f t="shared" si="28"/>
        <v>0</v>
      </c>
      <c r="J24" s="402"/>
      <c r="K24" s="404"/>
      <c r="L24" s="273">
        <f t="shared" si="29"/>
        <v>0</v>
      </c>
      <c r="M24" s="402"/>
      <c r="N24" s="403"/>
      <c r="O24" s="273">
        <f t="shared" si="30"/>
        <v>0</v>
      </c>
      <c r="P24" s="402"/>
      <c r="Q24" s="404"/>
      <c r="R24" s="273">
        <f t="shared" si="31"/>
        <v>0</v>
      </c>
      <c r="S24" s="402"/>
      <c r="T24" s="403"/>
      <c r="U24" s="273">
        <f t="shared" si="32"/>
        <v>0</v>
      </c>
      <c r="V24" s="402"/>
      <c r="W24" s="404"/>
    </row>
    <row r="25" spans="1:23" s="105" customFormat="1" ht="27" customHeight="1" x14ac:dyDescent="0.25">
      <c r="A25" s="26">
        <v>25</v>
      </c>
      <c r="B25" s="395" t="s">
        <v>1114</v>
      </c>
      <c r="C25" s="263">
        <f t="shared" ref="C25:C29" si="33">D25+E25</f>
        <v>0</v>
      </c>
      <c r="D25" s="264">
        <f t="shared" ref="D25:D29" si="34">G25+J25+M25+P25+S25+V25</f>
        <v>0</v>
      </c>
      <c r="E25" s="265">
        <f t="shared" ref="E25:E29" si="35">+H25+K25+N25+Q25+T25+W25</f>
        <v>0</v>
      </c>
      <c r="F25" s="274">
        <f t="shared" ref="F25:F29" si="36">+G25+H25</f>
        <v>0</v>
      </c>
      <c r="G25" s="120">
        <f>SUM(G26:G30)</f>
        <v>0</v>
      </c>
      <c r="H25" s="267">
        <f>SUM(H26:H30)</f>
        <v>0</v>
      </c>
      <c r="I25" s="274">
        <f t="shared" ref="I25:I29" si="37">+J25+K25</f>
        <v>0</v>
      </c>
      <c r="J25" s="120">
        <f>SUM(J26:J30)</f>
        <v>0</v>
      </c>
      <c r="K25" s="267">
        <f>SUM(K26:K30)</f>
        <v>0</v>
      </c>
      <c r="L25" s="274">
        <f t="shared" ref="L25:L29" si="38">+M25+N25</f>
        <v>0</v>
      </c>
      <c r="M25" s="120">
        <f>SUM(M26:M30)</f>
        <v>0</v>
      </c>
      <c r="N25" s="267">
        <f>SUM(N26:N30)</f>
        <v>0</v>
      </c>
      <c r="O25" s="274">
        <f t="shared" ref="O25:O29" si="39">+P25+Q25</f>
        <v>0</v>
      </c>
      <c r="P25" s="120">
        <f>SUM(P26:P30)</f>
        <v>0</v>
      </c>
      <c r="Q25" s="267">
        <f>SUM(Q26:Q30)</f>
        <v>0</v>
      </c>
      <c r="R25" s="274">
        <f t="shared" ref="R25:R29" si="40">+S25+T25</f>
        <v>0</v>
      </c>
      <c r="S25" s="120">
        <f>SUM(S26:S30)</f>
        <v>0</v>
      </c>
      <c r="T25" s="267">
        <f>SUM(T26:T30)</f>
        <v>0</v>
      </c>
      <c r="U25" s="265">
        <f t="shared" ref="U25:U29" si="41">+V25+W25</f>
        <v>0</v>
      </c>
      <c r="V25" s="264">
        <f>SUM(V26:V30)</f>
        <v>0</v>
      </c>
      <c r="W25" s="265">
        <f>SUM(W26:W30)</f>
        <v>0</v>
      </c>
    </row>
    <row r="26" spans="1:23" ht="27" customHeight="1" x14ac:dyDescent="0.25">
      <c r="A26" s="26">
        <v>26</v>
      </c>
      <c r="B26" s="268" t="s">
        <v>1115</v>
      </c>
      <c r="C26" s="196">
        <f t="shared" si="33"/>
        <v>0</v>
      </c>
      <c r="D26" s="205">
        <f t="shared" si="34"/>
        <v>0</v>
      </c>
      <c r="E26" s="269">
        <f t="shared" si="35"/>
        <v>0</v>
      </c>
      <c r="F26" s="266">
        <f t="shared" si="36"/>
        <v>0</v>
      </c>
      <c r="G26" s="396"/>
      <c r="H26" s="397"/>
      <c r="I26" s="266">
        <f t="shared" si="37"/>
        <v>0</v>
      </c>
      <c r="J26" s="396"/>
      <c r="K26" s="400"/>
      <c r="L26" s="266">
        <f t="shared" si="38"/>
        <v>0</v>
      </c>
      <c r="M26" s="396"/>
      <c r="N26" s="397"/>
      <c r="O26" s="266">
        <f t="shared" si="39"/>
        <v>0</v>
      </c>
      <c r="P26" s="396"/>
      <c r="Q26" s="400"/>
      <c r="R26" s="266">
        <f t="shared" si="40"/>
        <v>0</v>
      </c>
      <c r="S26" s="396"/>
      <c r="T26" s="397"/>
      <c r="U26" s="266">
        <f t="shared" si="41"/>
        <v>0</v>
      </c>
      <c r="V26" s="396"/>
      <c r="W26" s="400"/>
    </row>
    <row r="27" spans="1:23" ht="27" customHeight="1" x14ac:dyDescent="0.25">
      <c r="A27" s="26">
        <v>27</v>
      </c>
      <c r="B27" s="268" t="s">
        <v>1879</v>
      </c>
      <c r="C27" s="196">
        <f t="shared" si="33"/>
        <v>0</v>
      </c>
      <c r="D27" s="205">
        <f t="shared" si="34"/>
        <v>0</v>
      </c>
      <c r="E27" s="269">
        <f t="shared" si="35"/>
        <v>0</v>
      </c>
      <c r="F27" s="266">
        <f t="shared" si="36"/>
        <v>0</v>
      </c>
      <c r="G27" s="396"/>
      <c r="H27" s="397"/>
      <c r="I27" s="266">
        <f t="shared" si="37"/>
        <v>0</v>
      </c>
      <c r="J27" s="396"/>
      <c r="K27" s="400"/>
      <c r="L27" s="266">
        <f t="shared" si="38"/>
        <v>0</v>
      </c>
      <c r="M27" s="396"/>
      <c r="N27" s="397"/>
      <c r="O27" s="266">
        <f t="shared" si="39"/>
        <v>0</v>
      </c>
      <c r="P27" s="396"/>
      <c r="Q27" s="400"/>
      <c r="R27" s="266">
        <f t="shared" si="40"/>
        <v>0</v>
      </c>
      <c r="S27" s="396"/>
      <c r="T27" s="397"/>
      <c r="U27" s="266">
        <f t="shared" si="41"/>
        <v>0</v>
      </c>
      <c r="V27" s="396"/>
      <c r="W27" s="400"/>
    </row>
    <row r="28" spans="1:23" ht="27" customHeight="1" x14ac:dyDescent="0.25">
      <c r="A28" s="26">
        <v>28</v>
      </c>
      <c r="B28" s="268" t="s">
        <v>1116</v>
      </c>
      <c r="C28" s="196">
        <f t="shared" si="33"/>
        <v>0</v>
      </c>
      <c r="D28" s="205">
        <f t="shared" si="34"/>
        <v>0</v>
      </c>
      <c r="E28" s="269">
        <f t="shared" si="35"/>
        <v>0</v>
      </c>
      <c r="F28" s="266">
        <f t="shared" si="36"/>
        <v>0</v>
      </c>
      <c r="G28" s="396"/>
      <c r="H28" s="397"/>
      <c r="I28" s="266">
        <f t="shared" si="37"/>
        <v>0</v>
      </c>
      <c r="J28" s="396"/>
      <c r="K28" s="400"/>
      <c r="L28" s="266">
        <f t="shared" si="38"/>
        <v>0</v>
      </c>
      <c r="M28" s="396"/>
      <c r="N28" s="397"/>
      <c r="O28" s="266">
        <f t="shared" si="39"/>
        <v>0</v>
      </c>
      <c r="P28" s="396"/>
      <c r="Q28" s="400"/>
      <c r="R28" s="266">
        <f t="shared" si="40"/>
        <v>0</v>
      </c>
      <c r="S28" s="396"/>
      <c r="T28" s="397"/>
      <c r="U28" s="266">
        <f t="shared" si="41"/>
        <v>0</v>
      </c>
      <c r="V28" s="396"/>
      <c r="W28" s="400"/>
    </row>
    <row r="29" spans="1:23" ht="27" customHeight="1" thickBot="1" x14ac:dyDescent="0.3">
      <c r="A29" s="26">
        <v>29</v>
      </c>
      <c r="B29" s="394" t="s">
        <v>1117</v>
      </c>
      <c r="C29" s="208">
        <f t="shared" si="33"/>
        <v>0</v>
      </c>
      <c r="D29" s="389">
        <f t="shared" si="34"/>
        <v>0</v>
      </c>
      <c r="E29" s="390">
        <f t="shared" si="35"/>
        <v>0</v>
      </c>
      <c r="F29" s="391">
        <f t="shared" si="36"/>
        <v>0</v>
      </c>
      <c r="G29" s="398"/>
      <c r="H29" s="399"/>
      <c r="I29" s="391">
        <f t="shared" si="37"/>
        <v>0</v>
      </c>
      <c r="J29" s="398"/>
      <c r="K29" s="401"/>
      <c r="L29" s="391">
        <f t="shared" si="38"/>
        <v>0</v>
      </c>
      <c r="M29" s="398"/>
      <c r="N29" s="399"/>
      <c r="O29" s="391">
        <f t="shared" si="39"/>
        <v>0</v>
      </c>
      <c r="P29" s="398"/>
      <c r="Q29" s="401"/>
      <c r="R29" s="391">
        <f t="shared" si="40"/>
        <v>0</v>
      </c>
      <c r="S29" s="398"/>
      <c r="T29" s="399"/>
      <c r="U29" s="391">
        <f t="shared" si="41"/>
        <v>0</v>
      </c>
      <c r="V29" s="398"/>
      <c r="W29" s="401"/>
    </row>
    <row r="30" spans="1:23" ht="15.75" thickTop="1" x14ac:dyDescent="0.25">
      <c r="A30" s="26">
        <v>30</v>
      </c>
      <c r="B30" s="392"/>
      <c r="C30" s="392"/>
      <c r="D30" s="392"/>
      <c r="E30" s="392"/>
      <c r="F30" s="393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</row>
    <row r="31" spans="1:23" x14ac:dyDescent="0.25">
      <c r="A31" s="26">
        <v>31</v>
      </c>
      <c r="B31" s="64" t="s">
        <v>145</v>
      </c>
    </row>
    <row r="32" spans="1:23" x14ac:dyDescent="0.25">
      <c r="A32" s="26">
        <v>32</v>
      </c>
      <c r="B32" s="580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2"/>
    </row>
    <row r="33" spans="2:23" x14ac:dyDescent="0.25">
      <c r="B33" s="583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5"/>
    </row>
    <row r="34" spans="2:23" x14ac:dyDescent="0.25">
      <c r="B34" s="583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5"/>
    </row>
    <row r="35" spans="2:23" x14ac:dyDescent="0.25">
      <c r="B35" s="583"/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5"/>
    </row>
    <row r="36" spans="2:23" x14ac:dyDescent="0.25">
      <c r="B36" s="586"/>
      <c r="C36" s="587"/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8"/>
    </row>
  </sheetData>
  <sheetProtection algorithmName="SHA-512" hashValue="LOwYi58NzVBu+wf1eBcZpTVnHE0J0sIOQWRWzedwoO9LGUbEkq7Le4tecz6fOVhffwbvJ4TEuer3/+4YStOR5A==" saltValue="1bGdJIWwcgespAvD1DpKuw==" spinCount="100000" sheet="1" objects="1" scenarios="1"/>
  <mergeCells count="9">
    <mergeCell ref="B32:W36"/>
    <mergeCell ref="O5:Q5"/>
    <mergeCell ref="R5:T5"/>
    <mergeCell ref="U5:W5"/>
    <mergeCell ref="B5:B6"/>
    <mergeCell ref="C5:E5"/>
    <mergeCell ref="F5:H5"/>
    <mergeCell ref="I5:K5"/>
    <mergeCell ref="L5:N5"/>
  </mergeCells>
  <conditionalFormatting sqref="C13:E17">
    <cfRule type="cellIs" dxfId="62" priority="8" operator="equal">
      <formula>0</formula>
    </cfRule>
  </conditionalFormatting>
  <conditionalFormatting sqref="C19:E23">
    <cfRule type="cellIs" dxfId="61" priority="4" operator="equal">
      <formula>0</formula>
    </cfRule>
  </conditionalFormatting>
  <conditionalFormatting sqref="C25:E29">
    <cfRule type="cellIs" dxfId="60" priority="1" operator="equal">
      <formula>0</formula>
    </cfRule>
  </conditionalFormatting>
  <conditionalFormatting sqref="C8:F12 I8:I12 L8:L12 O8:O12 R8:R12 U8:U12">
    <cfRule type="cellIs" dxfId="59" priority="13" operator="equal">
      <formula>0</formula>
    </cfRule>
  </conditionalFormatting>
  <conditionalFormatting sqref="C7:W7">
    <cfRule type="cellIs" dxfId="58" priority="12" operator="equal">
      <formula>0</formula>
    </cfRule>
  </conditionalFormatting>
  <conditionalFormatting sqref="F14:F17">
    <cfRule type="cellIs" dxfId="57" priority="11" operator="equal">
      <formula>0</formula>
    </cfRule>
  </conditionalFormatting>
  <conditionalFormatting sqref="F20:F23">
    <cfRule type="cellIs" dxfId="56" priority="6" operator="equal">
      <formula>0</formula>
    </cfRule>
  </conditionalFormatting>
  <conditionalFormatting sqref="F26:F29">
    <cfRule type="cellIs" dxfId="55" priority="3" operator="equal">
      <formula>0</formula>
    </cfRule>
  </conditionalFormatting>
  <conditionalFormatting sqref="F13:W13">
    <cfRule type="cellIs" dxfId="54" priority="10" operator="equal">
      <formula>0</formula>
    </cfRule>
  </conditionalFormatting>
  <conditionalFormatting sqref="F19:W19">
    <cfRule type="cellIs" dxfId="53" priority="5" operator="equal">
      <formula>0</formula>
    </cfRule>
  </conditionalFormatting>
  <conditionalFormatting sqref="F25:W25">
    <cfRule type="cellIs" dxfId="52" priority="2" operator="equal">
      <formula>0</formula>
    </cfRule>
  </conditionalFormatting>
  <conditionalFormatting sqref="I14:I18 L14:L18 O14:O18 R14:R18 U14:U18 C18:F18 I20:I24 L20:L24 O20:O24 R20:R24 U20:U24 C24:F24 I26:I29 L26:L29 O26:O29 R26:R29 U26:U29">
    <cfRule type="cellIs" dxfId="51" priority="7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5" orientation="landscape" r:id="rId1"/>
  <headerFooter>
    <oddFooter>&amp;R&amp;"Carlito,Negrita Cursiva"Técnica Diurna&amp;"Carlito,Cursiva",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fitToPage="1"/>
  </sheetPr>
  <dimension ref="A1:L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556" customWidth="1"/>
    <col min="2" max="2" width="20.5703125" style="93" customWidth="1"/>
    <col min="3" max="9" width="12.7109375" style="93" customWidth="1"/>
    <col min="10" max="16384" width="11.42578125" style="93"/>
  </cols>
  <sheetData>
    <row r="1" spans="1:12" ht="20.25" customHeight="1" x14ac:dyDescent="0.3">
      <c r="A1" s="556">
        <v>1</v>
      </c>
      <c r="B1" s="225" t="s">
        <v>202</v>
      </c>
      <c r="C1" s="226"/>
    </row>
    <row r="2" spans="1:12" ht="18.75" x14ac:dyDescent="0.3">
      <c r="A2" s="556">
        <v>2</v>
      </c>
      <c r="B2" s="225" t="s">
        <v>534</v>
      </c>
      <c r="C2" s="227"/>
      <c r="D2" s="227"/>
      <c r="E2" s="227"/>
      <c r="F2" s="227"/>
      <c r="G2" s="227"/>
      <c r="H2" s="227"/>
      <c r="I2" s="227"/>
    </row>
    <row r="3" spans="1:12" ht="18.75" x14ac:dyDescent="0.3">
      <c r="A3" s="556">
        <v>3</v>
      </c>
      <c r="B3" s="225" t="s">
        <v>535</v>
      </c>
      <c r="C3" s="227"/>
      <c r="D3" s="227"/>
      <c r="E3" s="227"/>
      <c r="F3" s="227"/>
      <c r="G3" s="227"/>
      <c r="H3" s="227"/>
      <c r="I3" s="227"/>
    </row>
    <row r="4" spans="1:12" s="7" customFormat="1" ht="19.5" thickBot="1" x14ac:dyDescent="0.35">
      <c r="A4" s="556">
        <v>4</v>
      </c>
      <c r="B4" s="357" t="s">
        <v>1096</v>
      </c>
      <c r="C4" s="278"/>
      <c r="D4" s="278"/>
      <c r="E4" s="278"/>
      <c r="F4" s="278"/>
      <c r="G4" s="278"/>
      <c r="H4" s="278"/>
      <c r="I4" s="278"/>
      <c r="J4" s="260"/>
      <c r="K4" s="260"/>
      <c r="L4" s="260"/>
    </row>
    <row r="5" spans="1:12" ht="36" customHeight="1" thickTop="1" thickBot="1" x14ac:dyDescent="0.3">
      <c r="A5" s="556">
        <v>5</v>
      </c>
      <c r="B5" s="243" t="s">
        <v>532</v>
      </c>
      <c r="C5" s="443" t="s">
        <v>0</v>
      </c>
      <c r="D5" s="413" t="s">
        <v>1090</v>
      </c>
      <c r="E5" s="411" t="s">
        <v>1091</v>
      </c>
      <c r="F5" s="411" t="s">
        <v>1092</v>
      </c>
      <c r="G5" s="411" t="s">
        <v>1093</v>
      </c>
      <c r="H5" s="411" t="s">
        <v>1094</v>
      </c>
      <c r="I5" s="412" t="s">
        <v>1095</v>
      </c>
    </row>
    <row r="6" spans="1:12" ht="21" customHeight="1" thickTop="1" thickBot="1" x14ac:dyDescent="0.3">
      <c r="A6" s="556">
        <v>6</v>
      </c>
      <c r="B6" s="416" t="s">
        <v>0</v>
      </c>
      <c r="C6" s="244">
        <f t="shared" ref="C6:C14" si="0">SUM(D6:I6)</f>
        <v>0</v>
      </c>
      <c r="D6" s="245">
        <f t="shared" ref="D6:I6" si="1">SUM(D7:D14)</f>
        <v>0</v>
      </c>
      <c r="E6" s="235">
        <f t="shared" si="1"/>
        <v>0</v>
      </c>
      <c r="F6" s="235">
        <f t="shared" si="1"/>
        <v>0</v>
      </c>
      <c r="G6" s="235">
        <f t="shared" si="1"/>
        <v>0</v>
      </c>
      <c r="H6" s="235">
        <f t="shared" si="1"/>
        <v>0</v>
      </c>
      <c r="I6" s="235">
        <f t="shared" si="1"/>
        <v>0</v>
      </c>
    </row>
    <row r="7" spans="1:12" ht="21.75" customHeight="1" x14ac:dyDescent="0.25">
      <c r="A7" s="556">
        <v>7</v>
      </c>
      <c r="B7" s="414">
        <v>12</v>
      </c>
      <c r="C7" s="246">
        <f t="shared" si="0"/>
        <v>0</v>
      </c>
      <c r="D7" s="406"/>
      <c r="E7" s="407"/>
      <c r="F7" s="407"/>
      <c r="G7" s="407"/>
      <c r="H7" s="407"/>
      <c r="I7" s="407"/>
    </row>
    <row r="8" spans="1:12" ht="21.75" customHeight="1" x14ac:dyDescent="0.25">
      <c r="A8" s="556">
        <v>8</v>
      </c>
      <c r="B8" s="414">
        <v>13</v>
      </c>
      <c r="C8" s="247">
        <f t="shared" si="0"/>
        <v>0</v>
      </c>
      <c r="D8" s="400"/>
      <c r="E8" s="408"/>
      <c r="F8" s="408"/>
      <c r="G8" s="408"/>
      <c r="H8" s="408"/>
      <c r="I8" s="408"/>
    </row>
    <row r="9" spans="1:12" ht="21.75" customHeight="1" x14ac:dyDescent="0.25">
      <c r="A9" s="556">
        <v>9</v>
      </c>
      <c r="B9" s="414">
        <v>14</v>
      </c>
      <c r="C9" s="247">
        <f t="shared" si="0"/>
        <v>0</v>
      </c>
      <c r="D9" s="400"/>
      <c r="E9" s="408"/>
      <c r="F9" s="408"/>
      <c r="G9" s="408"/>
      <c r="H9" s="408"/>
      <c r="I9" s="408"/>
    </row>
    <row r="10" spans="1:12" ht="21.75" customHeight="1" x14ac:dyDescent="0.25">
      <c r="A10" s="556">
        <v>10</v>
      </c>
      <c r="B10" s="414">
        <v>15</v>
      </c>
      <c r="C10" s="247">
        <f t="shared" si="0"/>
        <v>0</v>
      </c>
      <c r="D10" s="400"/>
      <c r="E10" s="408"/>
      <c r="F10" s="408"/>
      <c r="G10" s="408"/>
      <c r="H10" s="408"/>
      <c r="I10" s="408"/>
    </row>
    <row r="11" spans="1:12" ht="21.75" customHeight="1" x14ac:dyDescent="0.25">
      <c r="A11" s="556">
        <v>11</v>
      </c>
      <c r="B11" s="414">
        <v>16</v>
      </c>
      <c r="C11" s="247">
        <f t="shared" si="0"/>
        <v>0</v>
      </c>
      <c r="D11" s="400"/>
      <c r="E11" s="408"/>
      <c r="F11" s="408"/>
      <c r="G11" s="408"/>
      <c r="H11" s="408"/>
      <c r="I11" s="408"/>
    </row>
    <row r="12" spans="1:12" ht="21.75" customHeight="1" x14ac:dyDescent="0.25">
      <c r="A12" s="556">
        <v>12</v>
      </c>
      <c r="B12" s="414">
        <v>17</v>
      </c>
      <c r="C12" s="247">
        <f t="shared" si="0"/>
        <v>0</v>
      </c>
      <c r="D12" s="400"/>
      <c r="E12" s="408"/>
      <c r="F12" s="408"/>
      <c r="G12" s="408"/>
      <c r="H12" s="408"/>
      <c r="I12" s="408"/>
    </row>
    <row r="13" spans="1:12" ht="21.75" customHeight="1" x14ac:dyDescent="0.25">
      <c r="A13" s="556">
        <v>13</v>
      </c>
      <c r="B13" s="414">
        <v>18</v>
      </c>
      <c r="C13" s="247">
        <f t="shared" si="0"/>
        <v>0</v>
      </c>
      <c r="D13" s="400"/>
      <c r="E13" s="408"/>
      <c r="F13" s="408"/>
      <c r="G13" s="408"/>
      <c r="H13" s="408"/>
      <c r="I13" s="408"/>
    </row>
    <row r="14" spans="1:12" ht="21.75" customHeight="1" thickBot="1" x14ac:dyDescent="0.3">
      <c r="A14" s="556">
        <v>14</v>
      </c>
      <c r="B14" s="415" t="s">
        <v>128</v>
      </c>
      <c r="C14" s="238">
        <f t="shared" si="0"/>
        <v>0</v>
      </c>
      <c r="D14" s="409"/>
      <c r="E14" s="410"/>
      <c r="F14" s="410"/>
      <c r="G14" s="410"/>
      <c r="H14" s="410"/>
      <c r="I14" s="410"/>
    </row>
    <row r="15" spans="1:12" ht="17.25" customHeight="1" thickTop="1" x14ac:dyDescent="0.25">
      <c r="A15" s="556">
        <v>15</v>
      </c>
      <c r="B15" s="239"/>
      <c r="C15" s="62"/>
      <c r="D15" s="61"/>
      <c r="E15" s="61"/>
      <c r="F15" s="61"/>
      <c r="G15" s="61"/>
      <c r="H15" s="61"/>
      <c r="I15" s="61"/>
    </row>
    <row r="16" spans="1:12" ht="17.25" customHeight="1" x14ac:dyDescent="0.25">
      <c r="A16" s="556">
        <v>16</v>
      </c>
      <c r="B16" s="248" t="s">
        <v>533</v>
      </c>
      <c r="C16" s="249"/>
      <c r="D16" s="249"/>
      <c r="E16" s="249"/>
      <c r="F16" s="249"/>
      <c r="G16" s="250"/>
      <c r="H16" s="62"/>
      <c r="I16" s="62"/>
    </row>
    <row r="17" spans="1:9" ht="17.25" customHeight="1" x14ac:dyDescent="0.25">
      <c r="A17" s="556">
        <v>17</v>
      </c>
      <c r="B17" s="251" t="s">
        <v>281</v>
      </c>
      <c r="C17" s="405"/>
      <c r="D17" s="625" t="str">
        <f>IF(OR(C17&gt;'Cuadro 1'!E11,C18&gt;'Cuadro 1'!E11,C19&gt;'Cuadro 1'!D11),"El dato indicado es mayor a lo reportado en la línea de Exclusión del Cuadro 1, según corresponda.","")</f>
        <v/>
      </c>
      <c r="E17" s="625"/>
      <c r="F17" s="625"/>
      <c r="G17" s="252"/>
      <c r="H17" s="62"/>
      <c r="I17" s="62"/>
    </row>
    <row r="18" spans="1:9" ht="17.25" customHeight="1" x14ac:dyDescent="0.25">
      <c r="A18" s="556">
        <v>18</v>
      </c>
      <c r="B18" s="251" t="s">
        <v>282</v>
      </c>
      <c r="C18" s="405"/>
      <c r="D18" s="625"/>
      <c r="E18" s="625"/>
      <c r="F18" s="625"/>
      <c r="G18" s="252"/>
      <c r="H18" s="62"/>
      <c r="I18" s="62"/>
    </row>
    <row r="19" spans="1:9" ht="17.25" customHeight="1" x14ac:dyDescent="0.25">
      <c r="A19" s="556">
        <v>19</v>
      </c>
      <c r="B19" s="251" t="s">
        <v>283</v>
      </c>
      <c r="C19" s="405"/>
      <c r="D19" s="625"/>
      <c r="E19" s="625"/>
      <c r="F19" s="625"/>
      <c r="G19" s="252"/>
      <c r="H19" s="62"/>
      <c r="I19" s="62"/>
    </row>
    <row r="20" spans="1:9" ht="6.6" customHeight="1" x14ac:dyDescent="0.25">
      <c r="A20" s="556">
        <v>20</v>
      </c>
      <c r="B20" s="253"/>
      <c r="C20" s="254"/>
      <c r="D20" s="255"/>
      <c r="E20" s="255"/>
      <c r="F20" s="255"/>
      <c r="G20" s="256"/>
      <c r="H20" s="62"/>
      <c r="I20" s="62"/>
    </row>
    <row r="21" spans="1:9" ht="20.25" customHeight="1" x14ac:dyDescent="0.25">
      <c r="A21" s="556">
        <v>21</v>
      </c>
      <c r="B21" s="140" t="s">
        <v>145</v>
      </c>
      <c r="F21" s="257"/>
      <c r="G21" s="257"/>
      <c r="H21" s="257"/>
      <c r="I21" s="257"/>
    </row>
    <row r="22" spans="1:9" ht="21" customHeight="1" x14ac:dyDescent="0.25">
      <c r="A22" s="556">
        <v>22</v>
      </c>
      <c r="B22" s="606"/>
      <c r="C22" s="607"/>
      <c r="D22" s="607"/>
      <c r="E22" s="607"/>
      <c r="F22" s="607"/>
      <c r="G22" s="607"/>
      <c r="H22" s="607"/>
      <c r="I22" s="608"/>
    </row>
    <row r="23" spans="1:9" ht="21" customHeight="1" x14ac:dyDescent="0.25">
      <c r="A23" s="556">
        <v>23</v>
      </c>
      <c r="B23" s="609"/>
      <c r="C23" s="610"/>
      <c r="D23" s="610"/>
      <c r="E23" s="610"/>
      <c r="F23" s="610"/>
      <c r="G23" s="610"/>
      <c r="H23" s="610"/>
      <c r="I23" s="611"/>
    </row>
    <row r="24" spans="1:9" ht="21" customHeight="1" x14ac:dyDescent="0.25">
      <c r="B24" s="609"/>
      <c r="C24" s="610"/>
      <c r="D24" s="610"/>
      <c r="E24" s="610"/>
      <c r="F24" s="610"/>
      <c r="G24" s="610"/>
      <c r="H24" s="610"/>
      <c r="I24" s="611"/>
    </row>
    <row r="25" spans="1:9" ht="21" customHeight="1" x14ac:dyDescent="0.25">
      <c r="B25" s="612"/>
      <c r="C25" s="613"/>
      <c r="D25" s="613"/>
      <c r="E25" s="613"/>
      <c r="F25" s="613"/>
      <c r="G25" s="613"/>
      <c r="H25" s="613"/>
      <c r="I25" s="614"/>
    </row>
  </sheetData>
  <sheetProtection algorithmName="SHA-512" hashValue="8xYgdbOEHysZOkxHtm9XtwHRQDfzfWnyCQT0z2cCqdOPgqS/OK1DHJ4K1gBr8jCYlj34R14eaMRxtkU4Ii9mBQ==" saltValue="Zp2xLSAoRFBn8iNxql68Jg==" spinCount="100000" sheet="1" objects="1" scenarios="1"/>
  <mergeCells count="2">
    <mergeCell ref="D17:F19"/>
    <mergeCell ref="B22:I25"/>
  </mergeCells>
  <conditionalFormatting sqref="C6:C14">
    <cfRule type="cellIs" dxfId="50" priority="1" operator="equal">
      <formula>0</formula>
    </cfRule>
  </conditionalFormatting>
  <conditionalFormatting sqref="D6:I6">
    <cfRule type="cellIs" dxfId="49" priority="3" operator="equal">
      <formula>0</formula>
    </cfRule>
  </conditionalFormatting>
  <dataValidations count="1">
    <dataValidation type="whole" allowBlank="1" showInputMessage="1" showErrorMessage="1" sqref="C17:C20" xr:uid="{00000000-0002-0000-0C00-000000000000}">
      <formula1>0</formula1>
      <formula2>1000</formula2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orientation="landscape" r:id="rId1"/>
  <headerFooter>
    <oddFooter>&amp;R&amp;"Carlito,Negrita Cursiva"Técnica Diurna&amp;"Carlito,Cursiva",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pageSetUpPr fitToPage="1"/>
  </sheetPr>
  <dimension ref="A1:S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556" customWidth="1"/>
    <col min="2" max="2" width="13.28515625" style="93" customWidth="1"/>
    <col min="3" max="3" width="10.28515625" style="93" customWidth="1"/>
    <col min="4" max="18" width="10.42578125" style="93" customWidth="1"/>
    <col min="19" max="19" width="8.42578125" style="93" customWidth="1"/>
    <col min="20" max="16384" width="11.42578125" style="93"/>
  </cols>
  <sheetData>
    <row r="1" spans="1:19" ht="20.25" customHeight="1" x14ac:dyDescent="0.3">
      <c r="A1" s="556">
        <v>1</v>
      </c>
      <c r="B1" s="225" t="s">
        <v>280</v>
      </c>
      <c r="C1" s="226"/>
    </row>
    <row r="2" spans="1:19" ht="18.75" x14ac:dyDescent="0.3">
      <c r="A2" s="556">
        <v>2</v>
      </c>
      <c r="B2" s="225" t="s">
        <v>526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9" s="7" customFormat="1" ht="19.5" thickBot="1" x14ac:dyDescent="0.35">
      <c r="A3" s="556">
        <v>3</v>
      </c>
      <c r="B3" s="357" t="s">
        <v>1096</v>
      </c>
      <c r="C3" s="278"/>
      <c r="D3" s="278"/>
      <c r="E3" s="278"/>
      <c r="F3" s="278"/>
      <c r="G3" s="278"/>
      <c r="H3" s="278"/>
      <c r="I3" s="278"/>
      <c r="J3" s="260"/>
      <c r="K3" s="260"/>
      <c r="L3" s="260"/>
    </row>
    <row r="4" spans="1:19" ht="23.25" customHeight="1" thickTop="1" x14ac:dyDescent="0.25">
      <c r="A4" s="556">
        <v>4</v>
      </c>
      <c r="B4" s="627" t="s">
        <v>532</v>
      </c>
      <c r="C4" s="629" t="s">
        <v>882</v>
      </c>
      <c r="D4" s="630"/>
      <c r="E4" s="630"/>
      <c r="F4" s="630"/>
      <c r="G4" s="630"/>
      <c r="H4" s="630"/>
      <c r="I4" s="630"/>
      <c r="J4" s="228"/>
      <c r="K4" s="629" t="s">
        <v>883</v>
      </c>
      <c r="L4" s="631"/>
      <c r="M4" s="631"/>
      <c r="N4" s="631"/>
      <c r="O4" s="631"/>
      <c r="P4" s="631"/>
      <c r="Q4" s="631"/>
      <c r="R4" s="631"/>
    </row>
    <row r="5" spans="1:19" ht="30.75" customHeight="1" thickBot="1" x14ac:dyDescent="0.3">
      <c r="A5" s="556">
        <v>5</v>
      </c>
      <c r="B5" s="628"/>
      <c r="C5" s="229" t="s">
        <v>0</v>
      </c>
      <c r="D5" s="418" t="s">
        <v>1118</v>
      </c>
      <c r="E5" s="419" t="s">
        <v>1119</v>
      </c>
      <c r="F5" s="419" t="s">
        <v>1120</v>
      </c>
      <c r="G5" s="419" t="s">
        <v>1121</v>
      </c>
      <c r="H5" s="419" t="s">
        <v>1122</v>
      </c>
      <c r="I5" s="420" t="s">
        <v>1123</v>
      </c>
      <c r="J5" s="230" t="s">
        <v>884</v>
      </c>
      <c r="K5" s="231" t="s">
        <v>0</v>
      </c>
      <c r="L5" s="418" t="s">
        <v>1118</v>
      </c>
      <c r="M5" s="419" t="s">
        <v>1119</v>
      </c>
      <c r="N5" s="419" t="s">
        <v>1120</v>
      </c>
      <c r="O5" s="419" t="s">
        <v>1121</v>
      </c>
      <c r="P5" s="419" t="s">
        <v>1122</v>
      </c>
      <c r="Q5" s="420" t="s">
        <v>1123</v>
      </c>
      <c r="R5" s="230" t="s">
        <v>884</v>
      </c>
    </row>
    <row r="6" spans="1:19" ht="21" customHeight="1" thickTop="1" thickBot="1" x14ac:dyDescent="0.3">
      <c r="A6" s="556">
        <v>6</v>
      </c>
      <c r="B6" s="416" t="s">
        <v>0</v>
      </c>
      <c r="C6" s="232">
        <f>SUM(C7:C14)</f>
        <v>0</v>
      </c>
      <c r="D6" s="233">
        <f>SUM(D7:D14)</f>
        <v>0</v>
      </c>
      <c r="E6" s="234">
        <f t="shared" ref="E6:J6" si="0">SUM(E7:E14)</f>
        <v>0</v>
      </c>
      <c r="F6" s="234">
        <f t="shared" si="0"/>
        <v>0</v>
      </c>
      <c r="G6" s="234">
        <f t="shared" si="0"/>
        <v>0</v>
      </c>
      <c r="H6" s="234">
        <f t="shared" si="0"/>
        <v>0</v>
      </c>
      <c r="I6" s="235">
        <f t="shared" si="0"/>
        <v>0</v>
      </c>
      <c r="J6" s="236">
        <f t="shared" si="0"/>
        <v>0</v>
      </c>
      <c r="K6" s="232">
        <f>SUM(K7:K14)</f>
        <v>0</v>
      </c>
      <c r="L6" s="233">
        <f>SUM(L7:L14)</f>
        <v>0</v>
      </c>
      <c r="M6" s="234">
        <f t="shared" ref="M6:R6" si="1">SUM(M7:M14)</f>
        <v>0</v>
      </c>
      <c r="N6" s="234">
        <f t="shared" si="1"/>
        <v>0</v>
      </c>
      <c r="O6" s="234">
        <f t="shared" si="1"/>
        <v>0</v>
      </c>
      <c r="P6" s="234">
        <f t="shared" si="1"/>
        <v>0</v>
      </c>
      <c r="Q6" s="234">
        <f t="shared" si="1"/>
        <v>0</v>
      </c>
      <c r="R6" s="236">
        <f t="shared" si="1"/>
        <v>0</v>
      </c>
    </row>
    <row r="7" spans="1:19" ht="21.75" customHeight="1" x14ac:dyDescent="0.25">
      <c r="A7" s="556">
        <v>7</v>
      </c>
      <c r="B7" s="414">
        <v>12</v>
      </c>
      <c r="C7" s="196">
        <f>+D7+E7+H7+I7+F7+G7</f>
        <v>0</v>
      </c>
      <c r="D7" s="421"/>
      <c r="E7" s="396"/>
      <c r="F7" s="396"/>
      <c r="G7" s="396"/>
      <c r="H7" s="396"/>
      <c r="I7" s="408"/>
      <c r="J7" s="422"/>
      <c r="K7" s="196">
        <f>+L7+M7+P7+Q7+N7+O7</f>
        <v>0</v>
      </c>
      <c r="L7" s="421"/>
      <c r="M7" s="396"/>
      <c r="N7" s="396"/>
      <c r="O7" s="396"/>
      <c r="P7" s="396"/>
      <c r="Q7" s="396"/>
      <c r="R7" s="422"/>
      <c r="S7" s="237" t="str">
        <f t="shared" ref="S7:S14" si="2">IF(OR(AND(C7&gt;0,J7=""),AND(K7&gt;0,R7="")),"***",IF(OR(AND(R7&gt;0,K7=0),AND(J7&gt;0,C7=0)),"xxx",""))</f>
        <v/>
      </c>
    </row>
    <row r="8" spans="1:19" ht="21.75" customHeight="1" x14ac:dyDescent="0.25">
      <c r="A8" s="556">
        <v>8</v>
      </c>
      <c r="B8" s="414">
        <v>13</v>
      </c>
      <c r="C8" s="196">
        <f t="shared" ref="C8:C14" si="3">+D8+E8+H8+I8+F8+G8</f>
        <v>0</v>
      </c>
      <c r="D8" s="421"/>
      <c r="E8" s="396"/>
      <c r="F8" s="396"/>
      <c r="G8" s="396"/>
      <c r="H8" s="396"/>
      <c r="I8" s="408"/>
      <c r="J8" s="422"/>
      <c r="K8" s="196">
        <f t="shared" ref="K8:K14" si="4">+L8+M8+P8+Q8+N8+O8</f>
        <v>0</v>
      </c>
      <c r="L8" s="421"/>
      <c r="M8" s="396"/>
      <c r="N8" s="396"/>
      <c r="O8" s="396"/>
      <c r="P8" s="396"/>
      <c r="Q8" s="396"/>
      <c r="R8" s="422"/>
      <c r="S8" s="237" t="str">
        <f t="shared" si="2"/>
        <v/>
      </c>
    </row>
    <row r="9" spans="1:19" ht="21.75" customHeight="1" x14ac:dyDescent="0.25">
      <c r="A9" s="556">
        <v>9</v>
      </c>
      <c r="B9" s="414">
        <v>14</v>
      </c>
      <c r="C9" s="196">
        <f t="shared" si="3"/>
        <v>0</v>
      </c>
      <c r="D9" s="421"/>
      <c r="E9" s="396"/>
      <c r="F9" s="396"/>
      <c r="G9" s="396"/>
      <c r="H9" s="396"/>
      <c r="I9" s="408"/>
      <c r="J9" s="422"/>
      <c r="K9" s="196">
        <f t="shared" si="4"/>
        <v>0</v>
      </c>
      <c r="L9" s="421"/>
      <c r="M9" s="396"/>
      <c r="N9" s="396"/>
      <c r="O9" s="396"/>
      <c r="P9" s="396"/>
      <c r="Q9" s="396"/>
      <c r="R9" s="422"/>
      <c r="S9" s="237" t="str">
        <f t="shared" si="2"/>
        <v/>
      </c>
    </row>
    <row r="10" spans="1:19" ht="21.75" customHeight="1" x14ac:dyDescent="0.25">
      <c r="A10" s="556">
        <v>10</v>
      </c>
      <c r="B10" s="414">
        <v>15</v>
      </c>
      <c r="C10" s="196">
        <f t="shared" si="3"/>
        <v>0</v>
      </c>
      <c r="D10" s="421"/>
      <c r="E10" s="396"/>
      <c r="F10" s="396"/>
      <c r="G10" s="396"/>
      <c r="H10" s="396"/>
      <c r="I10" s="408"/>
      <c r="J10" s="422"/>
      <c r="K10" s="196">
        <f t="shared" si="4"/>
        <v>0</v>
      </c>
      <c r="L10" s="421"/>
      <c r="M10" s="396"/>
      <c r="N10" s="396"/>
      <c r="O10" s="396"/>
      <c r="P10" s="396"/>
      <c r="Q10" s="396"/>
      <c r="R10" s="422"/>
      <c r="S10" s="237" t="str">
        <f t="shared" si="2"/>
        <v/>
      </c>
    </row>
    <row r="11" spans="1:19" ht="21.75" customHeight="1" x14ac:dyDescent="0.25">
      <c r="A11" s="556">
        <v>11</v>
      </c>
      <c r="B11" s="414">
        <v>16</v>
      </c>
      <c r="C11" s="196">
        <f t="shared" si="3"/>
        <v>0</v>
      </c>
      <c r="D11" s="421"/>
      <c r="E11" s="396"/>
      <c r="F11" s="396"/>
      <c r="G11" s="396"/>
      <c r="H11" s="396"/>
      <c r="I11" s="408"/>
      <c r="J11" s="422"/>
      <c r="K11" s="196">
        <f t="shared" si="4"/>
        <v>0</v>
      </c>
      <c r="L11" s="421"/>
      <c r="M11" s="396"/>
      <c r="N11" s="396"/>
      <c r="O11" s="396"/>
      <c r="P11" s="396"/>
      <c r="Q11" s="396"/>
      <c r="R11" s="422"/>
      <c r="S11" s="237" t="str">
        <f t="shared" si="2"/>
        <v/>
      </c>
    </row>
    <row r="12" spans="1:19" ht="21.75" customHeight="1" x14ac:dyDescent="0.25">
      <c r="A12" s="556">
        <v>12</v>
      </c>
      <c r="B12" s="414">
        <v>17</v>
      </c>
      <c r="C12" s="196">
        <f t="shared" si="3"/>
        <v>0</v>
      </c>
      <c r="D12" s="421"/>
      <c r="E12" s="396"/>
      <c r="F12" s="396"/>
      <c r="G12" s="396"/>
      <c r="H12" s="396"/>
      <c r="I12" s="408"/>
      <c r="J12" s="422"/>
      <c r="K12" s="196">
        <f t="shared" si="4"/>
        <v>0</v>
      </c>
      <c r="L12" s="421"/>
      <c r="M12" s="396"/>
      <c r="N12" s="396"/>
      <c r="O12" s="396"/>
      <c r="P12" s="396"/>
      <c r="Q12" s="396"/>
      <c r="R12" s="422"/>
      <c r="S12" s="237" t="str">
        <f t="shared" si="2"/>
        <v/>
      </c>
    </row>
    <row r="13" spans="1:19" ht="21.75" customHeight="1" x14ac:dyDescent="0.25">
      <c r="A13" s="556">
        <v>13</v>
      </c>
      <c r="B13" s="414">
        <v>18</v>
      </c>
      <c r="C13" s="196">
        <f t="shared" si="3"/>
        <v>0</v>
      </c>
      <c r="D13" s="421"/>
      <c r="E13" s="396"/>
      <c r="F13" s="396"/>
      <c r="G13" s="396"/>
      <c r="H13" s="396"/>
      <c r="I13" s="408"/>
      <c r="J13" s="422"/>
      <c r="K13" s="196">
        <f t="shared" si="4"/>
        <v>0</v>
      </c>
      <c r="L13" s="421"/>
      <c r="M13" s="396"/>
      <c r="N13" s="396"/>
      <c r="O13" s="396"/>
      <c r="P13" s="396"/>
      <c r="Q13" s="396"/>
      <c r="R13" s="422"/>
      <c r="S13" s="237" t="str">
        <f t="shared" si="2"/>
        <v/>
      </c>
    </row>
    <row r="14" spans="1:19" ht="21.75" customHeight="1" thickBot="1" x14ac:dyDescent="0.3">
      <c r="A14" s="556">
        <v>14</v>
      </c>
      <c r="B14" s="417" t="s">
        <v>128</v>
      </c>
      <c r="C14" s="221">
        <f t="shared" si="3"/>
        <v>0</v>
      </c>
      <c r="D14" s="423"/>
      <c r="E14" s="424"/>
      <c r="F14" s="424"/>
      <c r="G14" s="424"/>
      <c r="H14" s="424"/>
      <c r="I14" s="425"/>
      <c r="J14" s="426"/>
      <c r="K14" s="238">
        <f t="shared" si="4"/>
        <v>0</v>
      </c>
      <c r="L14" s="423"/>
      <c r="M14" s="424"/>
      <c r="N14" s="424"/>
      <c r="O14" s="424"/>
      <c r="P14" s="424"/>
      <c r="Q14" s="424"/>
      <c r="R14" s="426"/>
      <c r="S14" s="237" t="str">
        <f t="shared" si="2"/>
        <v/>
      </c>
    </row>
    <row r="15" spans="1:19" ht="21" customHeight="1" thickTop="1" x14ac:dyDescent="0.25">
      <c r="A15" s="556">
        <v>15</v>
      </c>
      <c r="B15" s="239"/>
      <c r="C15" s="632" t="str">
        <f>IF(OR(S7="***",S8="***",S9="***",S9="***",S10="***",S11="***",S12="***",S13="***",S14="***"),"*** = Indique la cantidad de hijos en la columna que corresponda. Si no hay hijos que indicar, anote un 0.","")</f>
        <v/>
      </c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2"/>
      <c r="P15" s="632"/>
      <c r="Q15" s="632"/>
      <c r="R15" s="632"/>
      <c r="S15" s="240"/>
    </row>
    <row r="16" spans="1:19" ht="21" customHeight="1" x14ac:dyDescent="0.25">
      <c r="A16" s="556">
        <v>16</v>
      </c>
      <c r="C16" s="633" t="str">
        <f>IF(OR(S7="xxx",S8="xxx",S9="xxx",S10="xxx",S11="xxx",S12="xxx",S13="xxx",S14="xxx"),"xxx = Indique la cantidad de madres o padres en la respectiva columna.","")</f>
        <v/>
      </c>
      <c r="D16" s="633"/>
      <c r="E16" s="633"/>
      <c r="F16" s="633"/>
      <c r="G16" s="633"/>
      <c r="H16" s="633"/>
      <c r="I16" s="633"/>
      <c r="J16" s="633"/>
      <c r="K16" s="633"/>
      <c r="L16" s="633"/>
      <c r="M16" s="633"/>
      <c r="N16" s="633"/>
      <c r="O16" s="633"/>
      <c r="P16" s="633"/>
      <c r="Q16" s="633"/>
      <c r="R16" s="633"/>
      <c r="S16" s="240"/>
    </row>
    <row r="17" spans="1:19" x14ac:dyDescent="0.25">
      <c r="A17" s="556">
        <v>17</v>
      </c>
      <c r="B17" s="157" t="s">
        <v>127</v>
      </c>
    </row>
    <row r="18" spans="1:19" ht="24" customHeight="1" x14ac:dyDescent="0.25">
      <c r="A18" s="556">
        <v>18</v>
      </c>
      <c r="B18" s="626" t="s">
        <v>1065</v>
      </c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26"/>
    </row>
    <row r="19" spans="1:19" ht="24" customHeight="1" x14ac:dyDescent="0.25">
      <c r="A19" s="556">
        <v>19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</row>
    <row r="20" spans="1:19" x14ac:dyDescent="0.25">
      <c r="A20" s="556">
        <v>20</v>
      </c>
      <c r="B20" s="140" t="s">
        <v>145</v>
      </c>
      <c r="S20" s="242"/>
    </row>
    <row r="21" spans="1:19" x14ac:dyDescent="0.25">
      <c r="A21" s="556">
        <v>21</v>
      </c>
      <c r="B21" s="606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7"/>
      <c r="O21" s="607"/>
      <c r="P21" s="607"/>
      <c r="Q21" s="607"/>
      <c r="R21" s="607"/>
      <c r="S21" s="608"/>
    </row>
    <row r="22" spans="1:19" x14ac:dyDescent="0.25">
      <c r="B22" s="609"/>
      <c r="C22" s="610"/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1"/>
    </row>
    <row r="23" spans="1:19" x14ac:dyDescent="0.25">
      <c r="B23" s="609"/>
      <c r="C23" s="610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1"/>
    </row>
    <row r="24" spans="1:19" x14ac:dyDescent="0.25">
      <c r="B24" s="609"/>
      <c r="C24" s="610"/>
      <c r="D24" s="610"/>
      <c r="E24" s="610"/>
      <c r="F24" s="610"/>
      <c r="G24" s="610"/>
      <c r="H24" s="610"/>
      <c r="I24" s="610"/>
      <c r="J24" s="610"/>
      <c r="K24" s="610"/>
      <c r="L24" s="610"/>
      <c r="M24" s="610"/>
      <c r="N24" s="610"/>
      <c r="O24" s="610"/>
      <c r="P24" s="610"/>
      <c r="Q24" s="610"/>
      <c r="R24" s="610"/>
      <c r="S24" s="611"/>
    </row>
    <row r="25" spans="1:19" x14ac:dyDescent="0.25">
      <c r="B25" s="612"/>
      <c r="C25" s="613"/>
      <c r="D25" s="613"/>
      <c r="E25" s="613"/>
      <c r="F25" s="613"/>
      <c r="G25" s="613"/>
      <c r="H25" s="613"/>
      <c r="I25" s="613"/>
      <c r="J25" s="613"/>
      <c r="K25" s="613"/>
      <c r="L25" s="613"/>
      <c r="M25" s="613"/>
      <c r="N25" s="613"/>
      <c r="O25" s="613"/>
      <c r="P25" s="613"/>
      <c r="Q25" s="613"/>
      <c r="R25" s="613"/>
      <c r="S25" s="614"/>
    </row>
  </sheetData>
  <sheetProtection algorithmName="SHA-512" hashValue="xCzH1/D4kL1UYp3lbRUcesF/Vf3MgGDbUH0S6E6zkyXxh/p7PnhkaLUJBDXEen9EF8WiIc/3/z2Bfr2h48gSgQ==" saltValue="L5Vh+gUQiS+bI0X1/r5vdQ==" spinCount="100000" sheet="1" objects="1" scenarios="1"/>
  <mergeCells count="7">
    <mergeCell ref="B18:R19"/>
    <mergeCell ref="B21:S25"/>
    <mergeCell ref="B4:B5"/>
    <mergeCell ref="C4:I4"/>
    <mergeCell ref="K4:R4"/>
    <mergeCell ref="C15:R15"/>
    <mergeCell ref="C16:R16"/>
  </mergeCells>
  <conditionalFormatting sqref="C6:C14 K6:K14">
    <cfRule type="cellIs" dxfId="48" priority="2" operator="equal">
      <formula>0</formula>
    </cfRule>
  </conditionalFormatting>
  <conditionalFormatting sqref="D6:R6">
    <cfRule type="cellIs" dxfId="47" priority="1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1" orientation="landscape" r:id="rId1"/>
  <headerFooter>
    <oddFooter>&amp;R&amp;"Carlito,Negrita Cursiva"Técnica Diurna&amp;"Carlito,Cursiva",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>
    <pageSetUpPr fitToPage="1"/>
  </sheetPr>
  <dimension ref="A1:I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555" customWidth="1"/>
    <col min="2" max="2" width="52.85546875" style="7" customWidth="1"/>
    <col min="3" max="9" width="10.7109375" style="7" customWidth="1"/>
    <col min="10" max="16384" width="11.42578125" style="7"/>
  </cols>
  <sheetData>
    <row r="1" spans="1:9" ht="18.75" x14ac:dyDescent="0.3">
      <c r="A1" s="555">
        <v>1</v>
      </c>
      <c r="B1" s="27" t="s">
        <v>527</v>
      </c>
      <c r="C1" s="188"/>
      <c r="D1" s="188"/>
    </row>
    <row r="2" spans="1:9" ht="18.75" x14ac:dyDescent="0.3">
      <c r="A2" s="555">
        <v>2</v>
      </c>
      <c r="B2" s="27" t="s">
        <v>212</v>
      </c>
      <c r="C2" s="188"/>
      <c r="D2" s="188"/>
      <c r="E2" s="188"/>
      <c r="F2" s="188"/>
      <c r="G2" s="188"/>
      <c r="H2" s="188"/>
      <c r="I2" s="188"/>
    </row>
    <row r="3" spans="1:9" ht="19.5" thickBot="1" x14ac:dyDescent="0.35">
      <c r="A3" s="555">
        <v>3</v>
      </c>
      <c r="B3" s="357" t="s">
        <v>1096</v>
      </c>
      <c r="C3" s="278"/>
      <c r="D3" s="278"/>
      <c r="E3" s="278"/>
      <c r="F3" s="278"/>
      <c r="G3" s="278"/>
      <c r="H3" s="278"/>
      <c r="I3" s="278"/>
    </row>
    <row r="4" spans="1:9" ht="30.75" customHeight="1" thickTop="1" thickBot="1" x14ac:dyDescent="0.3">
      <c r="A4" s="555">
        <v>4</v>
      </c>
      <c r="B4" s="73" t="s">
        <v>135</v>
      </c>
      <c r="C4" s="442" t="s">
        <v>0</v>
      </c>
      <c r="D4" s="413" t="s">
        <v>1090</v>
      </c>
      <c r="E4" s="411" t="s">
        <v>1091</v>
      </c>
      <c r="F4" s="411" t="s">
        <v>1092</v>
      </c>
      <c r="G4" s="411" t="s">
        <v>1093</v>
      </c>
      <c r="H4" s="411" t="s">
        <v>1094</v>
      </c>
      <c r="I4" s="412" t="s">
        <v>1095</v>
      </c>
    </row>
    <row r="5" spans="1:9" ht="19.5" customHeight="1" thickTop="1" x14ac:dyDescent="0.25">
      <c r="A5" s="555">
        <v>5</v>
      </c>
      <c r="B5" s="189" t="s">
        <v>213</v>
      </c>
      <c r="C5" s="190">
        <f>SUM(C6:C9)</f>
        <v>0</v>
      </c>
      <c r="D5" s="191">
        <f>SUM(D6:D9)</f>
        <v>0</v>
      </c>
      <c r="E5" s="192">
        <f t="shared" ref="E5:I5" si="0">SUM(E6:E9)</f>
        <v>0</v>
      </c>
      <c r="F5" s="192">
        <f t="shared" si="0"/>
        <v>0</v>
      </c>
      <c r="G5" s="192">
        <f t="shared" si="0"/>
        <v>0</v>
      </c>
      <c r="H5" s="192">
        <f t="shared" si="0"/>
        <v>0</v>
      </c>
      <c r="I5" s="193">
        <f t="shared" si="0"/>
        <v>0</v>
      </c>
    </row>
    <row r="6" spans="1:9" ht="19.5" customHeight="1" x14ac:dyDescent="0.25">
      <c r="A6" s="555">
        <v>6</v>
      </c>
      <c r="B6" s="195" t="s">
        <v>137</v>
      </c>
      <c r="C6" s="196">
        <f t="shared" ref="C6:C19" si="1">SUM(D6:I6)</f>
        <v>0</v>
      </c>
      <c r="D6" s="427"/>
      <c r="E6" s="428"/>
      <c r="F6" s="428"/>
      <c r="G6" s="428"/>
      <c r="H6" s="396"/>
      <c r="I6" s="408"/>
    </row>
    <row r="7" spans="1:9" ht="19.5" customHeight="1" x14ac:dyDescent="0.25">
      <c r="A7" s="555">
        <v>7</v>
      </c>
      <c r="B7" s="195" t="s">
        <v>214</v>
      </c>
      <c r="C7" s="196">
        <f t="shared" si="1"/>
        <v>0</v>
      </c>
      <c r="D7" s="427"/>
      <c r="E7" s="428"/>
      <c r="F7" s="428"/>
      <c r="G7" s="428"/>
      <c r="H7" s="396"/>
      <c r="I7" s="408"/>
    </row>
    <row r="8" spans="1:9" ht="19.5" customHeight="1" x14ac:dyDescent="0.25">
      <c r="A8" s="555">
        <v>8</v>
      </c>
      <c r="B8" s="197" t="s">
        <v>249</v>
      </c>
      <c r="C8" s="196">
        <f t="shared" ref="C8" si="2">SUM(D8:I8)</f>
        <v>0</v>
      </c>
      <c r="D8" s="427"/>
      <c r="E8" s="428"/>
      <c r="F8" s="428"/>
      <c r="G8" s="428"/>
      <c r="H8" s="396"/>
      <c r="I8" s="408"/>
    </row>
    <row r="9" spans="1:9" ht="19.5" customHeight="1" x14ac:dyDescent="0.25">
      <c r="A9" s="555">
        <v>9</v>
      </c>
      <c r="B9" s="197" t="s">
        <v>215</v>
      </c>
      <c r="C9" s="198">
        <f t="shared" si="1"/>
        <v>0</v>
      </c>
      <c r="D9" s="429"/>
      <c r="E9" s="430"/>
      <c r="F9" s="430"/>
      <c r="G9" s="430"/>
      <c r="H9" s="402"/>
      <c r="I9" s="431"/>
    </row>
    <row r="10" spans="1:9" ht="19.5" customHeight="1" x14ac:dyDescent="0.25">
      <c r="A10" s="555">
        <v>10</v>
      </c>
      <c r="B10" s="189" t="s">
        <v>216</v>
      </c>
      <c r="C10" s="199">
        <f>SUM(C11:C16)</f>
        <v>0</v>
      </c>
      <c r="D10" s="200">
        <f>SUM(D11:D16)</f>
        <v>0</v>
      </c>
      <c r="E10" s="201">
        <f>SUM(E11:E16)</f>
        <v>0</v>
      </c>
      <c r="F10" s="201">
        <f t="shared" ref="F10:I10" si="3">SUM(F11:F16)</f>
        <v>0</v>
      </c>
      <c r="G10" s="201">
        <f t="shared" si="3"/>
        <v>0</v>
      </c>
      <c r="H10" s="201">
        <f t="shared" si="3"/>
        <v>0</v>
      </c>
      <c r="I10" s="202">
        <f t="shared" si="3"/>
        <v>0</v>
      </c>
    </row>
    <row r="11" spans="1:9" ht="19.5" customHeight="1" x14ac:dyDescent="0.25">
      <c r="A11" s="555">
        <v>11</v>
      </c>
      <c r="B11" s="195" t="s">
        <v>217</v>
      </c>
      <c r="C11" s="196">
        <f t="shared" si="1"/>
        <v>0</v>
      </c>
      <c r="D11" s="427"/>
      <c r="E11" s="428"/>
      <c r="F11" s="428"/>
      <c r="G11" s="428"/>
      <c r="H11" s="396"/>
      <c r="I11" s="408"/>
    </row>
    <row r="12" spans="1:9" ht="19.5" customHeight="1" x14ac:dyDescent="0.25">
      <c r="A12" s="555">
        <v>12</v>
      </c>
      <c r="B12" s="195" t="s">
        <v>218</v>
      </c>
      <c r="C12" s="196">
        <f t="shared" si="1"/>
        <v>0</v>
      </c>
      <c r="D12" s="427"/>
      <c r="E12" s="428"/>
      <c r="F12" s="428"/>
      <c r="G12" s="428"/>
      <c r="H12" s="396"/>
      <c r="I12" s="408"/>
    </row>
    <row r="13" spans="1:9" ht="19.5" customHeight="1" x14ac:dyDescent="0.25">
      <c r="A13" s="555">
        <v>13</v>
      </c>
      <c r="B13" s="203" t="s">
        <v>497</v>
      </c>
      <c r="C13" s="196">
        <f t="shared" si="1"/>
        <v>0</v>
      </c>
      <c r="D13" s="427"/>
      <c r="E13" s="428"/>
      <c r="F13" s="428"/>
      <c r="G13" s="428"/>
      <c r="H13" s="396"/>
      <c r="I13" s="408"/>
    </row>
    <row r="14" spans="1:9" ht="19.5" customHeight="1" x14ac:dyDescent="0.25">
      <c r="A14" s="555">
        <v>14</v>
      </c>
      <c r="B14" s="195" t="s">
        <v>219</v>
      </c>
      <c r="C14" s="196">
        <f t="shared" si="1"/>
        <v>0</v>
      </c>
      <c r="D14" s="427"/>
      <c r="E14" s="428"/>
      <c r="F14" s="428"/>
      <c r="G14" s="428"/>
      <c r="H14" s="396"/>
      <c r="I14" s="408"/>
    </row>
    <row r="15" spans="1:9" ht="19.5" customHeight="1" x14ac:dyDescent="0.25">
      <c r="A15" s="555">
        <v>15</v>
      </c>
      <c r="B15" s="195" t="s">
        <v>220</v>
      </c>
      <c r="C15" s="196">
        <f t="shared" si="1"/>
        <v>0</v>
      </c>
      <c r="D15" s="427"/>
      <c r="E15" s="428"/>
      <c r="F15" s="428"/>
      <c r="G15" s="428"/>
      <c r="H15" s="396"/>
      <c r="I15" s="408"/>
    </row>
    <row r="16" spans="1:9" ht="19.5" customHeight="1" x14ac:dyDescent="0.25">
      <c r="A16" s="555">
        <v>16</v>
      </c>
      <c r="B16" s="195" t="s">
        <v>221</v>
      </c>
      <c r="C16" s="196">
        <f>SUM(C17:C19)</f>
        <v>0</v>
      </c>
      <c r="D16" s="204">
        <f>SUM(D17:D19)</f>
        <v>0</v>
      </c>
      <c r="E16" s="205">
        <f t="shared" ref="E16:I16" si="4">SUM(E17:E19)</f>
        <v>0</v>
      </c>
      <c r="F16" s="205">
        <f t="shared" si="4"/>
        <v>0</v>
      </c>
      <c r="G16" s="205">
        <f t="shared" si="4"/>
        <v>0</v>
      </c>
      <c r="H16" s="205">
        <f t="shared" si="4"/>
        <v>0</v>
      </c>
      <c r="I16" s="206">
        <f t="shared" si="4"/>
        <v>0</v>
      </c>
    </row>
    <row r="17" spans="1:9" ht="19.5" customHeight="1" x14ac:dyDescent="0.25">
      <c r="A17" s="555">
        <v>17</v>
      </c>
      <c r="B17" s="207" t="s">
        <v>214</v>
      </c>
      <c r="C17" s="208">
        <f t="shared" si="1"/>
        <v>0</v>
      </c>
      <c r="D17" s="432"/>
      <c r="E17" s="433"/>
      <c r="F17" s="433"/>
      <c r="G17" s="433"/>
      <c r="H17" s="398"/>
      <c r="I17" s="434"/>
    </row>
    <row r="18" spans="1:9" ht="19.5" customHeight="1" x14ac:dyDescent="0.25">
      <c r="A18" s="555">
        <v>18</v>
      </c>
      <c r="B18" s="207" t="s">
        <v>222</v>
      </c>
      <c r="C18" s="208">
        <f t="shared" si="1"/>
        <v>0</v>
      </c>
      <c r="D18" s="432"/>
      <c r="E18" s="433"/>
      <c r="F18" s="433"/>
      <c r="G18" s="433"/>
      <c r="H18" s="398"/>
      <c r="I18" s="434"/>
    </row>
    <row r="19" spans="1:9" ht="19.5" customHeight="1" x14ac:dyDescent="0.25">
      <c r="A19" s="555">
        <v>19</v>
      </c>
      <c r="B19" s="209" t="s">
        <v>223</v>
      </c>
      <c r="C19" s="198">
        <f t="shared" si="1"/>
        <v>0</v>
      </c>
      <c r="D19" s="429"/>
      <c r="E19" s="430"/>
      <c r="F19" s="430"/>
      <c r="G19" s="430"/>
      <c r="H19" s="402"/>
      <c r="I19" s="431"/>
    </row>
    <row r="20" spans="1:9" ht="19.5" customHeight="1" x14ac:dyDescent="0.25">
      <c r="A20" s="555">
        <v>20</v>
      </c>
      <c r="B20" s="210" t="s">
        <v>498</v>
      </c>
      <c r="C20" s="211">
        <f>SUM(C21:C25)</f>
        <v>0</v>
      </c>
      <c r="D20" s="212">
        <f t="shared" ref="D20:I20" si="5">SUM(D21:D25)</f>
        <v>0</v>
      </c>
      <c r="E20" s="213">
        <f t="shared" si="5"/>
        <v>0</v>
      </c>
      <c r="F20" s="213">
        <f t="shared" si="5"/>
        <v>0</v>
      </c>
      <c r="G20" s="213">
        <f t="shared" si="5"/>
        <v>0</v>
      </c>
      <c r="H20" s="213">
        <f t="shared" si="5"/>
        <v>0</v>
      </c>
      <c r="I20" s="214">
        <f t="shared" si="5"/>
        <v>0</v>
      </c>
    </row>
    <row r="21" spans="1:9" ht="19.5" customHeight="1" x14ac:dyDescent="0.25">
      <c r="A21" s="555">
        <v>21</v>
      </c>
      <c r="B21" s="215" t="s">
        <v>840</v>
      </c>
      <c r="C21" s="211">
        <f t="shared" ref="C21:C22" si="6">SUM(D21:I21)</f>
        <v>0</v>
      </c>
      <c r="D21" s="435"/>
      <c r="E21" s="436"/>
      <c r="F21" s="436"/>
      <c r="G21" s="436"/>
      <c r="H21" s="437"/>
      <c r="I21" s="438"/>
    </row>
    <row r="22" spans="1:9" ht="19.5" customHeight="1" x14ac:dyDescent="0.25">
      <c r="A22" s="555">
        <v>22</v>
      </c>
      <c r="B22" s="203" t="s">
        <v>841</v>
      </c>
      <c r="C22" s="211">
        <f t="shared" si="6"/>
        <v>0</v>
      </c>
      <c r="D22" s="435"/>
      <c r="E22" s="436"/>
      <c r="F22" s="436"/>
      <c r="G22" s="436"/>
      <c r="H22" s="437"/>
      <c r="I22" s="438"/>
    </row>
    <row r="23" spans="1:9" ht="19.5" customHeight="1" x14ac:dyDescent="0.25">
      <c r="A23" s="555">
        <v>23</v>
      </c>
      <c r="B23" s="216" t="s">
        <v>881</v>
      </c>
      <c r="C23" s="211">
        <f t="shared" ref="C23" si="7">SUM(D23:I23)</f>
        <v>0</v>
      </c>
      <c r="D23" s="435"/>
      <c r="E23" s="436"/>
      <c r="F23" s="436"/>
      <c r="G23" s="436"/>
      <c r="H23" s="437"/>
      <c r="I23" s="438"/>
    </row>
    <row r="24" spans="1:9" ht="19.5" customHeight="1" x14ac:dyDescent="0.25">
      <c r="A24" s="555">
        <v>24</v>
      </c>
      <c r="B24" s="216" t="s">
        <v>842</v>
      </c>
      <c r="C24" s="211">
        <f t="shared" ref="C24:C25" si="8">SUM(D24:I24)</f>
        <v>0</v>
      </c>
      <c r="D24" s="435"/>
      <c r="E24" s="436"/>
      <c r="F24" s="436"/>
      <c r="G24" s="436"/>
      <c r="H24" s="437"/>
      <c r="I24" s="438"/>
    </row>
    <row r="25" spans="1:9" ht="19.5" customHeight="1" x14ac:dyDescent="0.25">
      <c r="A25" s="555">
        <v>25</v>
      </c>
      <c r="B25" s="217" t="s">
        <v>843</v>
      </c>
      <c r="C25" s="198">
        <f t="shared" si="8"/>
        <v>0</v>
      </c>
      <c r="D25" s="429"/>
      <c r="E25" s="430"/>
      <c r="F25" s="430"/>
      <c r="G25" s="430"/>
      <c r="H25" s="402"/>
      <c r="I25" s="431"/>
    </row>
    <row r="26" spans="1:9" ht="19.5" customHeight="1" x14ac:dyDescent="0.25">
      <c r="A26" s="555">
        <v>26</v>
      </c>
      <c r="B26" s="218" t="s">
        <v>224</v>
      </c>
      <c r="C26" s="199">
        <f>+C27+C28</f>
        <v>0</v>
      </c>
      <c r="D26" s="200">
        <f>SUM(D27:D28)</f>
        <v>0</v>
      </c>
      <c r="E26" s="201">
        <f t="shared" ref="E26:I26" si="9">SUM(E27:E28)</f>
        <v>0</v>
      </c>
      <c r="F26" s="201">
        <f t="shared" si="9"/>
        <v>0</v>
      </c>
      <c r="G26" s="201">
        <f t="shared" si="9"/>
        <v>0</v>
      </c>
      <c r="H26" s="201">
        <f t="shared" si="9"/>
        <v>0</v>
      </c>
      <c r="I26" s="202">
        <f t="shared" si="9"/>
        <v>0</v>
      </c>
    </row>
    <row r="27" spans="1:9" ht="19.5" customHeight="1" x14ac:dyDescent="0.25">
      <c r="A27" s="555">
        <v>27</v>
      </c>
      <c r="B27" s="219" t="s">
        <v>149</v>
      </c>
      <c r="C27" s="211">
        <f t="shared" ref="C27:C28" si="10">SUM(D27:I27)</f>
        <v>0</v>
      </c>
      <c r="D27" s="435"/>
      <c r="E27" s="436"/>
      <c r="F27" s="436"/>
      <c r="G27" s="436"/>
      <c r="H27" s="437"/>
      <c r="I27" s="438"/>
    </row>
    <row r="28" spans="1:9" ht="19.5" customHeight="1" thickBot="1" x14ac:dyDescent="0.3">
      <c r="A28" s="555">
        <v>28</v>
      </c>
      <c r="B28" s="220" t="s">
        <v>150</v>
      </c>
      <c r="C28" s="221">
        <f t="shared" si="10"/>
        <v>0</v>
      </c>
      <c r="D28" s="439"/>
      <c r="E28" s="440"/>
      <c r="F28" s="440"/>
      <c r="G28" s="440"/>
      <c r="H28" s="441"/>
      <c r="I28" s="410"/>
    </row>
    <row r="29" spans="1:9" ht="26.25" customHeight="1" thickTop="1" x14ac:dyDescent="0.25">
      <c r="A29" s="555">
        <v>29</v>
      </c>
      <c r="B29" s="222"/>
      <c r="C29" s="194"/>
    </row>
    <row r="30" spans="1:9" ht="26.25" customHeight="1" x14ac:dyDescent="0.25">
      <c r="A30" s="555">
        <v>30</v>
      </c>
      <c r="B30" s="64" t="s">
        <v>145</v>
      </c>
    </row>
    <row r="31" spans="1:9" x14ac:dyDescent="0.25">
      <c r="A31" s="555">
        <v>31</v>
      </c>
      <c r="B31" s="634"/>
      <c r="C31" s="635"/>
      <c r="D31" s="635"/>
      <c r="E31" s="635"/>
      <c r="F31" s="635"/>
      <c r="G31" s="635"/>
      <c r="H31" s="635"/>
      <c r="I31" s="636"/>
    </row>
    <row r="32" spans="1:9" x14ac:dyDescent="0.25">
      <c r="B32" s="637"/>
      <c r="C32" s="584"/>
      <c r="D32" s="584"/>
      <c r="E32" s="584"/>
      <c r="F32" s="584"/>
      <c r="G32" s="584"/>
      <c r="H32" s="584"/>
      <c r="I32" s="638"/>
    </row>
    <row r="33" spans="2:9" x14ac:dyDescent="0.25">
      <c r="B33" s="637"/>
      <c r="C33" s="584"/>
      <c r="D33" s="584"/>
      <c r="E33" s="584"/>
      <c r="F33" s="584"/>
      <c r="G33" s="584"/>
      <c r="H33" s="584"/>
      <c r="I33" s="638"/>
    </row>
    <row r="34" spans="2:9" x14ac:dyDescent="0.25">
      <c r="B34" s="637"/>
      <c r="C34" s="584"/>
      <c r="D34" s="584"/>
      <c r="E34" s="584"/>
      <c r="F34" s="584"/>
      <c r="G34" s="584"/>
      <c r="H34" s="584"/>
      <c r="I34" s="638"/>
    </row>
    <row r="35" spans="2:9" x14ac:dyDescent="0.25">
      <c r="B35" s="639"/>
      <c r="C35" s="640"/>
      <c r="D35" s="640"/>
      <c r="E35" s="640"/>
      <c r="F35" s="640"/>
      <c r="G35" s="640"/>
      <c r="H35" s="640"/>
      <c r="I35" s="641"/>
    </row>
    <row r="38" spans="2:9" ht="15.75" x14ac:dyDescent="0.25">
      <c r="B38" s="223"/>
      <c r="C38" s="78"/>
      <c r="D38" s="78"/>
    </row>
    <row r="39" spans="2:9" x14ac:dyDescent="0.25">
      <c r="B39" s="224"/>
    </row>
    <row r="40" spans="2:9" x14ac:dyDescent="0.25">
      <c r="B40" s="224"/>
    </row>
    <row r="41" spans="2:9" x14ac:dyDescent="0.25">
      <c r="B41" s="224"/>
    </row>
  </sheetData>
  <sheetProtection algorithmName="SHA-512" hashValue="+/M3Pri60ZOChL14uQCzDIzrw6x+RWg/fH/Uo+cRvLf7y2RpSq43zYlGyo+V3Cun+NC35w+GgOBKDL5ylnrVdg==" saltValue="bSaMQ1fSxsoAMcfkUi/ACA==" spinCount="100000" sheet="1" objects="1" scenarios="1"/>
  <mergeCells count="1">
    <mergeCell ref="B31:I35"/>
  </mergeCells>
  <conditionalFormatting sqref="C11:C15">
    <cfRule type="cellIs" dxfId="46" priority="6" operator="equal">
      <formula>0</formula>
    </cfRule>
  </conditionalFormatting>
  <conditionalFormatting sqref="C21:C25">
    <cfRule type="cellIs" dxfId="45" priority="1" operator="equal">
      <formula>0</formula>
    </cfRule>
  </conditionalFormatting>
  <conditionalFormatting sqref="C5:I5 C6:C9 C10:I10 C16:I16 C17:C19 C27:C28">
    <cfRule type="cellIs" dxfId="44" priority="8" operator="equal">
      <formula>0</formula>
    </cfRule>
  </conditionalFormatting>
  <conditionalFormatting sqref="C20:I20">
    <cfRule type="cellIs" dxfId="43" priority="4" operator="equal">
      <formula>0</formula>
    </cfRule>
  </conditionalFormatting>
  <conditionalFormatting sqref="C26:I26">
    <cfRule type="cellIs" dxfId="42" priority="7" operator="equal">
      <formula>0</formula>
    </cfRule>
  </conditionalFormatting>
  <dataValidations count="2">
    <dataValidation type="whole" allowBlank="1" showInputMessage="1" showErrorMessage="1" error="Debe incluir valores mayores a 0." sqref="D5:I5 C27:C28 C21:C25 C11:C15 C17:C19 C5:C9" xr:uid="{00000000-0002-0000-0E00-000000000000}">
      <formula1>1</formula1>
      <formula2>10000</formula2>
    </dataValidation>
    <dataValidation type="whole" operator="greaterThanOrEqual" allowBlank="1" showInputMessage="1" showErrorMessage="1" error="Debe incluir valores ENTEROS." sqref="D21:I25 D27:I28 D11:I15 D17:I19 D6:I9" xr:uid="{00000000-0002-0000-0E00-000001000000}">
      <formula1>0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2" orientation="landscape" r:id="rId1"/>
  <headerFooter>
    <oddFooter>&amp;R&amp;"Carlito,Negrita Cursiva"Técnica Diurna&amp;"Carlito,Cursiva",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5E8D-DB2D-4CC1-8BD5-C039B7EB7644}">
  <sheetPr codeName="Hoja171">
    <pageSetUpPr fitToPage="1"/>
  </sheetPr>
  <dimension ref="A1:Z37"/>
  <sheetViews>
    <sheetView showGridLines="0" zoomScale="95" zoomScaleNormal="95" zoomScaleSheetLayoutView="100" workbookViewId="0"/>
  </sheetViews>
  <sheetFormatPr baseColWidth="10" defaultColWidth="11.42578125" defaultRowHeight="15" x14ac:dyDescent="0.25"/>
  <cols>
    <col min="1" max="1" width="6.42578125" style="555" customWidth="1"/>
    <col min="2" max="2" width="5.42578125" style="162" customWidth="1"/>
    <col min="3" max="3" width="82.85546875" style="140" customWidth="1"/>
    <col min="4" max="6" width="11.42578125" style="94" customWidth="1"/>
    <col min="7" max="7" width="11.7109375" style="7" customWidth="1"/>
    <col min="8" max="16384" width="11.42578125" style="7"/>
  </cols>
  <sheetData>
    <row r="1" spans="1:26" ht="19.5" customHeight="1" x14ac:dyDescent="0.3">
      <c r="A1" s="555">
        <v>1</v>
      </c>
      <c r="B1" s="137" t="s">
        <v>1124</v>
      </c>
      <c r="C1" s="138"/>
      <c r="D1" s="138"/>
      <c r="F1" s="26" t="s">
        <v>226</v>
      </c>
    </row>
    <row r="2" spans="1:26" ht="19.5" customHeight="1" x14ac:dyDescent="0.3">
      <c r="A2" s="555">
        <v>2</v>
      </c>
      <c r="B2" s="137" t="s">
        <v>1127</v>
      </c>
      <c r="C2" s="139"/>
      <c r="D2" s="139"/>
      <c r="F2" s="26" t="s">
        <v>227</v>
      </c>
      <c r="G2" s="172" t="s">
        <v>226</v>
      </c>
    </row>
    <row r="3" spans="1:26" ht="18.75" x14ac:dyDescent="0.3">
      <c r="A3" s="555">
        <v>3</v>
      </c>
      <c r="B3" s="137" t="s">
        <v>1875</v>
      </c>
      <c r="C3" s="158"/>
      <c r="D3" s="158"/>
      <c r="F3" s="26"/>
      <c r="G3" s="172" t="s">
        <v>227</v>
      </c>
    </row>
    <row r="4" spans="1:26" ht="18.75" x14ac:dyDescent="0.3">
      <c r="A4" s="555">
        <v>4</v>
      </c>
      <c r="B4" s="444" t="s">
        <v>1096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6" ht="11.25" customHeight="1" x14ac:dyDescent="0.3">
      <c r="A5" s="555">
        <v>5</v>
      </c>
      <c r="B5" s="173"/>
      <c r="C5" s="158"/>
      <c r="D5" s="158"/>
      <c r="E5" s="174"/>
      <c r="F5" s="7"/>
      <c r="G5" s="26"/>
    </row>
    <row r="6" spans="1:26" ht="18" customHeight="1" x14ac:dyDescent="0.3">
      <c r="A6" s="555">
        <v>6</v>
      </c>
      <c r="B6" s="159" t="s">
        <v>228</v>
      </c>
      <c r="C6" s="160"/>
      <c r="D6" s="158"/>
      <c r="E6" s="158"/>
    </row>
    <row r="7" spans="1:26" ht="34.9" customHeight="1" x14ac:dyDescent="0.25">
      <c r="A7" s="555">
        <v>7</v>
      </c>
      <c r="B7" s="161" t="s">
        <v>129</v>
      </c>
      <c r="C7" s="175" t="s">
        <v>860</v>
      </c>
      <c r="D7" s="445"/>
    </row>
    <row r="8" spans="1:26" ht="18" customHeight="1" x14ac:dyDescent="0.25">
      <c r="A8" s="555">
        <v>8</v>
      </c>
      <c r="B8" s="161" t="s">
        <v>130</v>
      </c>
      <c r="C8" s="175" t="s">
        <v>769</v>
      </c>
      <c r="D8" s="445"/>
    </row>
    <row r="9" spans="1:26" ht="18" customHeight="1" x14ac:dyDescent="0.25">
      <c r="A9" s="555">
        <v>9</v>
      </c>
      <c r="B9" s="176" t="s">
        <v>861</v>
      </c>
      <c r="C9" s="177" t="str">
        <f>IF(D8="Sí","Indique cuántas acciones -------&gt;","")</f>
        <v/>
      </c>
      <c r="D9" s="178"/>
      <c r="E9" s="179" t="str">
        <f>IF(AND(D8="Sí",D9&lt;=0),"Indique la cantidad de acciones","")</f>
        <v/>
      </c>
      <c r="F9" s="107"/>
      <c r="G9" s="94"/>
    </row>
    <row r="10" spans="1:26" ht="18" customHeight="1" x14ac:dyDescent="0.25">
      <c r="A10" s="555">
        <v>10</v>
      </c>
      <c r="B10" s="161" t="s">
        <v>131</v>
      </c>
      <c r="C10" s="175" t="s">
        <v>229</v>
      </c>
      <c r="D10" s="445"/>
      <c r="E10" s="105"/>
      <c r="F10" s="105"/>
    </row>
    <row r="11" spans="1:26" ht="18" customHeight="1" x14ac:dyDescent="0.25">
      <c r="A11" s="555">
        <v>11</v>
      </c>
      <c r="B11" s="180" t="s">
        <v>862</v>
      </c>
      <c r="C11" s="181"/>
      <c r="D11" s="182" t="str">
        <f>IF($D$10="Sí","Total","")</f>
        <v/>
      </c>
      <c r="E11" s="182" t="str">
        <f>IF($D$10="Sí","Hombres","")</f>
        <v/>
      </c>
      <c r="F11" s="182" t="str">
        <f>IF($D$10="Sí","Mujeres","")</f>
        <v/>
      </c>
    </row>
    <row r="12" spans="1:26" ht="18" customHeight="1" x14ac:dyDescent="0.25">
      <c r="A12" s="555">
        <v>12</v>
      </c>
      <c r="B12" s="180" t="s">
        <v>863</v>
      </c>
      <c r="C12" s="177" t="str">
        <f>IF(D10="Sí","Indique cuántos estudiantes participan en el Grupo de Convivencia --&gt;","")</f>
        <v/>
      </c>
      <c r="D12" s="149" t="str">
        <f>IFERROR(IF(D11="Total",E12+F12,"*"),"")</f>
        <v>*</v>
      </c>
      <c r="E12" s="178"/>
      <c r="F12" s="178"/>
      <c r="G12" s="642" t="str">
        <f>IF(AND(D10="Sí",D12&lt;=0),"Indique la cantidad de estudiantes","")</f>
        <v/>
      </c>
    </row>
    <row r="13" spans="1:26" ht="34.9" customHeight="1" x14ac:dyDescent="0.25">
      <c r="A13" s="555">
        <v>13</v>
      </c>
      <c r="B13" s="161" t="s">
        <v>134</v>
      </c>
      <c r="C13" s="181" t="s">
        <v>864</v>
      </c>
      <c r="D13" s="445"/>
      <c r="E13" s="105"/>
      <c r="F13" s="105"/>
      <c r="G13" s="642"/>
    </row>
    <row r="14" spans="1:26" ht="18" customHeight="1" x14ac:dyDescent="0.25">
      <c r="A14" s="555">
        <v>14</v>
      </c>
      <c r="B14" s="161" t="s">
        <v>159</v>
      </c>
      <c r="C14" s="181" t="s">
        <v>838</v>
      </c>
      <c r="D14" s="445"/>
      <c r="E14" s="183"/>
      <c r="F14" s="183"/>
    </row>
    <row r="15" spans="1:26" ht="18" customHeight="1" x14ac:dyDescent="0.25">
      <c r="A15" s="555">
        <v>15</v>
      </c>
      <c r="C15" s="160"/>
      <c r="D15" s="160"/>
      <c r="E15" s="160"/>
      <c r="F15" s="160"/>
    </row>
    <row r="16" spans="1:26" ht="18" customHeight="1" x14ac:dyDescent="0.25">
      <c r="A16" s="555">
        <v>16</v>
      </c>
      <c r="B16" s="159" t="s">
        <v>865</v>
      </c>
      <c r="D16" s="184" t="s">
        <v>0</v>
      </c>
      <c r="E16" s="184" t="s">
        <v>149</v>
      </c>
      <c r="F16" s="184" t="s">
        <v>150</v>
      </c>
    </row>
    <row r="17" spans="1:6" ht="18" customHeight="1" x14ac:dyDescent="0.25">
      <c r="A17" s="555">
        <v>17</v>
      </c>
      <c r="B17" s="162" t="s">
        <v>161</v>
      </c>
      <c r="C17" s="94" t="s">
        <v>166</v>
      </c>
      <c r="D17" s="185">
        <f>E17+F17</f>
        <v>0</v>
      </c>
      <c r="E17" s="446"/>
      <c r="F17" s="446"/>
    </row>
    <row r="18" spans="1:6" ht="18" customHeight="1" x14ac:dyDescent="0.25">
      <c r="A18" s="555">
        <v>18</v>
      </c>
      <c r="B18" s="162" t="s">
        <v>162</v>
      </c>
      <c r="C18" s="94" t="s">
        <v>167</v>
      </c>
      <c r="D18" s="185">
        <f t="shared" ref="D18:D20" si="0">E18+F18</f>
        <v>0</v>
      </c>
      <c r="E18" s="446"/>
      <c r="F18" s="446"/>
    </row>
    <row r="19" spans="1:6" ht="18" customHeight="1" x14ac:dyDescent="0.25">
      <c r="A19" s="555">
        <v>19</v>
      </c>
      <c r="B19" s="162" t="s">
        <v>233</v>
      </c>
      <c r="C19" s="94" t="s">
        <v>234</v>
      </c>
      <c r="D19" s="185">
        <f t="shared" si="0"/>
        <v>0</v>
      </c>
      <c r="E19" s="446"/>
      <c r="F19" s="446"/>
    </row>
    <row r="20" spans="1:6" ht="18" customHeight="1" x14ac:dyDescent="0.25">
      <c r="A20" s="555">
        <v>20</v>
      </c>
      <c r="B20" s="162" t="s">
        <v>235</v>
      </c>
      <c r="C20" s="94" t="s">
        <v>236</v>
      </c>
      <c r="D20" s="185">
        <f t="shared" si="0"/>
        <v>0</v>
      </c>
      <c r="E20" s="446"/>
      <c r="F20" s="446"/>
    </row>
    <row r="21" spans="1:6" ht="18" customHeight="1" x14ac:dyDescent="0.25">
      <c r="A21" s="555">
        <v>21</v>
      </c>
      <c r="B21" s="162" t="s">
        <v>237</v>
      </c>
      <c r="C21" s="94" t="s">
        <v>164</v>
      </c>
      <c r="D21" s="446"/>
    </row>
    <row r="22" spans="1:6" ht="18" customHeight="1" x14ac:dyDescent="0.25">
      <c r="A22" s="555">
        <v>22</v>
      </c>
      <c r="B22" s="162" t="s">
        <v>238</v>
      </c>
      <c r="C22" s="94" t="s">
        <v>163</v>
      </c>
      <c r="D22" s="446"/>
    </row>
    <row r="23" spans="1:6" ht="18" customHeight="1" x14ac:dyDescent="0.25">
      <c r="A23" s="555">
        <v>23</v>
      </c>
      <c r="B23" s="162" t="s">
        <v>239</v>
      </c>
      <c r="C23" s="94" t="s">
        <v>240</v>
      </c>
      <c r="D23" s="446"/>
    </row>
    <row r="24" spans="1:6" ht="18" customHeight="1" x14ac:dyDescent="0.25">
      <c r="A24" s="555">
        <v>24</v>
      </c>
      <c r="B24" s="162" t="s">
        <v>241</v>
      </c>
      <c r="C24" s="94" t="s">
        <v>242</v>
      </c>
      <c r="D24" s="446"/>
    </row>
    <row r="25" spans="1:6" ht="18" customHeight="1" x14ac:dyDescent="0.25">
      <c r="A25" s="555">
        <v>25</v>
      </c>
      <c r="B25" s="162" t="s">
        <v>244</v>
      </c>
      <c r="C25" s="94" t="s">
        <v>499</v>
      </c>
      <c r="D25" s="446"/>
    </row>
    <row r="26" spans="1:6" ht="18" customHeight="1" x14ac:dyDescent="0.25">
      <c r="A26" s="555">
        <v>26</v>
      </c>
    </row>
    <row r="27" spans="1:6" ht="18" customHeight="1" x14ac:dyDescent="0.25">
      <c r="A27" s="555">
        <v>27</v>
      </c>
      <c r="B27" s="159" t="s">
        <v>243</v>
      </c>
    </row>
    <row r="28" spans="1:6" ht="18" customHeight="1" x14ac:dyDescent="0.25">
      <c r="A28" s="555">
        <v>28</v>
      </c>
      <c r="B28" s="162" t="s">
        <v>245</v>
      </c>
      <c r="C28" s="94" t="s">
        <v>160</v>
      </c>
      <c r="D28" s="184" t="s">
        <v>0</v>
      </c>
      <c r="E28" s="184" t="s">
        <v>149</v>
      </c>
      <c r="F28" s="184" t="s">
        <v>150</v>
      </c>
    </row>
    <row r="29" spans="1:6" ht="18" customHeight="1" x14ac:dyDescent="0.25">
      <c r="A29" s="555">
        <v>29</v>
      </c>
      <c r="B29" s="150" t="s">
        <v>866</v>
      </c>
      <c r="C29" s="186" t="s">
        <v>0</v>
      </c>
      <c r="D29" s="185">
        <f>E29+F29</f>
        <v>0</v>
      </c>
      <c r="E29" s="185">
        <f>+E30+E31</f>
        <v>0</v>
      </c>
      <c r="F29" s="185">
        <f>+F30+F31</f>
        <v>0</v>
      </c>
    </row>
    <row r="30" spans="1:6" ht="18" customHeight="1" x14ac:dyDescent="0.25">
      <c r="A30" s="555">
        <v>30</v>
      </c>
      <c r="B30" s="150" t="s">
        <v>867</v>
      </c>
      <c r="C30" s="186" t="s">
        <v>132</v>
      </c>
      <c r="D30" s="185">
        <f>+E30+F30</f>
        <v>0</v>
      </c>
      <c r="E30" s="446"/>
      <c r="F30" s="446"/>
    </row>
    <row r="31" spans="1:6" ht="18" customHeight="1" x14ac:dyDescent="0.25">
      <c r="A31" s="555">
        <v>31</v>
      </c>
      <c r="B31" s="150" t="s">
        <v>868</v>
      </c>
      <c r="C31" s="186" t="s">
        <v>133</v>
      </c>
      <c r="D31" s="185">
        <f>+E31+F31</f>
        <v>0</v>
      </c>
      <c r="E31" s="446"/>
      <c r="F31" s="446"/>
    </row>
    <row r="32" spans="1:6" ht="4.5" customHeight="1" x14ac:dyDescent="0.25">
      <c r="A32" s="555">
        <v>32</v>
      </c>
      <c r="B32" s="187"/>
      <c r="C32" s="157"/>
      <c r="D32" s="93"/>
      <c r="E32" s="93"/>
      <c r="F32" s="93"/>
    </row>
    <row r="33" spans="1:6" x14ac:dyDescent="0.25">
      <c r="A33" s="555">
        <v>33</v>
      </c>
      <c r="B33" s="171" t="s">
        <v>145</v>
      </c>
      <c r="C33" s="157"/>
      <c r="D33" s="93"/>
      <c r="E33" s="93"/>
      <c r="F33" s="93"/>
    </row>
    <row r="34" spans="1:6" ht="21" customHeight="1" x14ac:dyDescent="0.25">
      <c r="A34" s="555">
        <v>34</v>
      </c>
      <c r="B34" s="580"/>
      <c r="C34" s="581"/>
      <c r="D34" s="581"/>
      <c r="E34" s="581"/>
      <c r="F34" s="582"/>
    </row>
    <row r="35" spans="1:6" ht="21" customHeight="1" x14ac:dyDescent="0.25">
      <c r="B35" s="583"/>
      <c r="C35" s="584"/>
      <c r="D35" s="584"/>
      <c r="E35" s="584"/>
      <c r="F35" s="585"/>
    </row>
    <row r="36" spans="1:6" ht="21" customHeight="1" x14ac:dyDescent="0.25">
      <c r="B36" s="583"/>
      <c r="C36" s="584"/>
      <c r="D36" s="584"/>
      <c r="E36" s="584"/>
      <c r="F36" s="585"/>
    </row>
    <row r="37" spans="1:6" ht="21" customHeight="1" x14ac:dyDescent="0.25">
      <c r="B37" s="586"/>
      <c r="C37" s="587"/>
      <c r="D37" s="587"/>
      <c r="E37" s="587"/>
      <c r="F37" s="588"/>
    </row>
  </sheetData>
  <sheetProtection algorithmName="SHA-512" hashValue="1tkl6Hg0NTYo05P6uMyE/Z1CmvnVOH2UfYmw6AGsjqlpTvIDAPlvs1GGZLus4DRSbCfu6UvBjwrczXCgDafubg==" saltValue="+Zq8i64WL2+dLrqRG/nPLA==" spinCount="100000" sheet="1" objects="1" scenarios="1"/>
  <mergeCells count="2">
    <mergeCell ref="G12:G13"/>
    <mergeCell ref="B34:F37"/>
  </mergeCells>
  <conditionalFormatting sqref="D9">
    <cfRule type="expression" dxfId="41" priority="8">
      <formula>$D$8="Sí"</formula>
    </cfRule>
  </conditionalFormatting>
  <conditionalFormatting sqref="D12">
    <cfRule type="cellIs" dxfId="40" priority="1" operator="equal">
      <formula>"*"</formula>
    </cfRule>
    <cfRule type="cellIs" dxfId="39" priority="2" operator="greaterThan">
      <formula>0</formula>
    </cfRule>
    <cfRule type="cellIs" dxfId="38" priority="3" operator="equal">
      <formula>0</formula>
    </cfRule>
  </conditionalFormatting>
  <conditionalFormatting sqref="D17:D20">
    <cfRule type="cellIs" dxfId="37" priority="6" operator="equal">
      <formula>0</formula>
    </cfRule>
  </conditionalFormatting>
  <conditionalFormatting sqref="D29:D31">
    <cfRule type="cellIs" dxfId="36" priority="5" operator="equal">
      <formula>0</formula>
    </cfRule>
  </conditionalFormatting>
  <conditionalFormatting sqref="E12:F12">
    <cfRule type="expression" dxfId="35" priority="7">
      <formula>$E$11="Hombres"</formula>
    </cfRule>
  </conditionalFormatting>
  <conditionalFormatting sqref="E29:F29">
    <cfRule type="cellIs" dxfId="34" priority="4" operator="equal">
      <formula>0</formula>
    </cfRule>
  </conditionalFormatting>
  <dataValidations count="1">
    <dataValidation type="list" allowBlank="1" showInputMessage="1" showErrorMessage="1" sqref="D10 D7:D8 D13:D14" xr:uid="{13EC93A0-94F2-45CD-A948-E834D1DC0503}">
      <formula1>sino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1" orientation="landscape" r:id="rId1"/>
  <headerFooter>
    <oddFooter>&amp;R&amp;"Carlito,Negrita Cursiva"Técnica Diurna&amp;"Carlito,Cursiva",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EA8B-89F6-40AC-A1E5-4E2BC3D14326}">
  <sheetPr codeName="Hoja141">
    <pageSetUpPr fitToPage="1"/>
  </sheetPr>
  <dimension ref="A1:Z49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6" customWidth="1"/>
    <col min="2" max="2" width="5.42578125" style="162" customWidth="1"/>
    <col min="3" max="3" width="6.7109375" style="140" customWidth="1"/>
    <col min="4" max="4" width="65.7109375" style="140" customWidth="1"/>
    <col min="5" max="8" width="11.42578125" style="94" customWidth="1"/>
    <col min="9" max="9" width="6.7109375" style="7" customWidth="1"/>
    <col min="10" max="10" width="6" style="7" customWidth="1"/>
    <col min="11" max="16384" width="11.42578125" style="7"/>
  </cols>
  <sheetData>
    <row r="1" spans="1:26" ht="19.5" customHeight="1" x14ac:dyDescent="0.3">
      <c r="A1" s="26">
        <v>1</v>
      </c>
      <c r="B1" s="137" t="s">
        <v>528</v>
      </c>
      <c r="C1" s="138"/>
      <c r="D1" s="138"/>
    </row>
    <row r="2" spans="1:26" ht="19.5" customHeight="1" x14ac:dyDescent="0.3">
      <c r="A2" s="26">
        <v>2</v>
      </c>
      <c r="B2" s="137" t="s">
        <v>1128</v>
      </c>
      <c r="C2" s="139"/>
      <c r="D2" s="139"/>
      <c r="H2" s="7"/>
    </row>
    <row r="3" spans="1:26" ht="18.75" x14ac:dyDescent="0.3">
      <c r="A3" s="26">
        <v>3</v>
      </c>
      <c r="B3" s="137" t="s">
        <v>1875</v>
      </c>
      <c r="C3" s="158"/>
      <c r="D3" s="158"/>
      <c r="H3" s="7"/>
    </row>
    <row r="4" spans="1:26" ht="18.75" x14ac:dyDescent="0.3">
      <c r="A4" s="26">
        <v>4</v>
      </c>
      <c r="B4" s="444" t="s">
        <v>1096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6" ht="6.75" customHeight="1" x14ac:dyDescent="0.3">
      <c r="A5" s="26">
        <v>5</v>
      </c>
      <c r="B5" s="159"/>
      <c r="C5" s="160"/>
      <c r="D5" s="158"/>
      <c r="E5" s="158"/>
      <c r="F5" s="158"/>
    </row>
    <row r="6" spans="1:26" ht="29.45" customHeight="1" x14ac:dyDescent="0.25">
      <c r="A6" s="26">
        <v>6</v>
      </c>
      <c r="B6" s="161" t="s">
        <v>275</v>
      </c>
      <c r="C6" s="648" t="s">
        <v>230</v>
      </c>
      <c r="D6" s="648"/>
      <c r="E6" s="445"/>
      <c r="F6" s="160"/>
      <c r="G6" s="160"/>
      <c r="I6" s="160"/>
    </row>
    <row r="7" spans="1:26" ht="15" customHeight="1" x14ac:dyDescent="0.25">
      <c r="A7" s="26">
        <v>7</v>
      </c>
      <c r="C7" s="162"/>
      <c r="D7" s="163"/>
      <c r="E7" s="160"/>
      <c r="F7" s="160"/>
      <c r="G7" s="160"/>
      <c r="H7" s="160"/>
      <c r="I7" s="160"/>
    </row>
    <row r="8" spans="1:26" ht="36.75" customHeight="1" thickBot="1" x14ac:dyDescent="0.3">
      <c r="A8" s="26">
        <v>8</v>
      </c>
      <c r="B8" s="161" t="s">
        <v>516</v>
      </c>
      <c r="C8" s="649" t="s">
        <v>254</v>
      </c>
      <c r="D8" s="649"/>
      <c r="E8" s="649"/>
      <c r="F8" s="649"/>
      <c r="G8" s="649"/>
      <c r="H8" s="164"/>
    </row>
    <row r="9" spans="1:26" ht="31.5" customHeight="1" thickTop="1" x14ac:dyDescent="0.25">
      <c r="A9" s="26">
        <v>9</v>
      </c>
      <c r="C9" s="650" t="s">
        <v>284</v>
      </c>
      <c r="D9" s="650"/>
      <c r="E9" s="652" t="s">
        <v>231</v>
      </c>
      <c r="F9" s="654" t="s">
        <v>232</v>
      </c>
      <c r="G9" s="655"/>
      <c r="H9" s="655"/>
    </row>
    <row r="10" spans="1:26" ht="19.5" customHeight="1" thickBot="1" x14ac:dyDescent="0.3">
      <c r="A10" s="26">
        <v>10</v>
      </c>
      <c r="C10" s="651"/>
      <c r="D10" s="651"/>
      <c r="E10" s="653"/>
      <c r="F10" s="165" t="s">
        <v>0</v>
      </c>
      <c r="G10" s="166" t="s">
        <v>149</v>
      </c>
      <c r="H10" s="167" t="s">
        <v>150</v>
      </c>
    </row>
    <row r="11" spans="1:26" ht="19.5" customHeight="1" thickTop="1" x14ac:dyDescent="0.25">
      <c r="A11" s="26">
        <v>11</v>
      </c>
      <c r="C11" s="647" t="s">
        <v>500</v>
      </c>
      <c r="D11" s="647"/>
      <c r="E11" s="447"/>
      <c r="F11" s="168">
        <f t="shared" ref="F11:F25" si="0">+G11+H11</f>
        <v>0</v>
      </c>
      <c r="G11" s="448"/>
      <c r="H11" s="449"/>
      <c r="I11" s="169" t="str">
        <f>IF(AND(E11&gt;0,F11=0),"***",IF(AND(F11&gt;0,E11=0),"xxx",""))</f>
        <v/>
      </c>
      <c r="J11" s="169" t="str">
        <f>IF(E11&gt;F11,"###","")</f>
        <v/>
      </c>
    </row>
    <row r="12" spans="1:26" ht="19.5" customHeight="1" x14ac:dyDescent="0.25">
      <c r="A12" s="26">
        <v>12</v>
      </c>
      <c r="C12" s="647" t="s">
        <v>501</v>
      </c>
      <c r="D12" s="647"/>
      <c r="E12" s="447"/>
      <c r="F12" s="168">
        <f t="shared" si="0"/>
        <v>0</v>
      </c>
      <c r="G12" s="448"/>
      <c r="H12" s="449"/>
      <c r="I12" s="169" t="str">
        <f t="shared" ref="I12:I25" si="1">IF(AND(E12&gt;0,F12=0),"***",IF(AND(F12&gt;0,E12=0),"xxx",""))</f>
        <v/>
      </c>
      <c r="J12" s="169" t="str">
        <f t="shared" ref="J12:J25" si="2">IF(E12&gt;F12,"###","")</f>
        <v/>
      </c>
    </row>
    <row r="13" spans="1:26" ht="19.5" customHeight="1" x14ac:dyDescent="0.25">
      <c r="A13" s="26">
        <v>13</v>
      </c>
      <c r="C13" s="643" t="s">
        <v>502</v>
      </c>
      <c r="D13" s="643"/>
      <c r="E13" s="447"/>
      <c r="F13" s="168">
        <f t="shared" si="0"/>
        <v>0</v>
      </c>
      <c r="G13" s="450"/>
      <c r="H13" s="451"/>
      <c r="I13" s="169" t="str">
        <f t="shared" si="1"/>
        <v/>
      </c>
      <c r="J13" s="169" t="str">
        <f t="shared" si="2"/>
        <v/>
      </c>
    </row>
    <row r="14" spans="1:26" ht="19.5" customHeight="1" x14ac:dyDescent="0.25">
      <c r="A14" s="26">
        <v>14</v>
      </c>
      <c r="C14" s="643" t="s">
        <v>503</v>
      </c>
      <c r="D14" s="643"/>
      <c r="E14" s="447"/>
      <c r="F14" s="168">
        <f t="shared" si="0"/>
        <v>0</v>
      </c>
      <c r="G14" s="450"/>
      <c r="H14" s="451"/>
      <c r="I14" s="169" t="str">
        <f t="shared" si="1"/>
        <v/>
      </c>
      <c r="J14" s="169" t="str">
        <f t="shared" si="2"/>
        <v/>
      </c>
    </row>
    <row r="15" spans="1:26" ht="19.5" customHeight="1" x14ac:dyDescent="0.25">
      <c r="A15" s="26">
        <v>15</v>
      </c>
      <c r="C15" s="643" t="s">
        <v>504</v>
      </c>
      <c r="D15" s="643"/>
      <c r="E15" s="447"/>
      <c r="F15" s="168">
        <f t="shared" si="0"/>
        <v>0</v>
      </c>
      <c r="G15" s="450"/>
      <c r="H15" s="451"/>
      <c r="I15" s="169" t="str">
        <f t="shared" si="1"/>
        <v/>
      </c>
      <c r="J15" s="169" t="str">
        <f t="shared" si="2"/>
        <v/>
      </c>
    </row>
    <row r="16" spans="1:26" ht="19.5" customHeight="1" x14ac:dyDescent="0.25">
      <c r="A16" s="26">
        <v>16</v>
      </c>
      <c r="C16" s="643" t="s">
        <v>505</v>
      </c>
      <c r="D16" s="643"/>
      <c r="E16" s="447"/>
      <c r="F16" s="168">
        <f t="shared" si="0"/>
        <v>0</v>
      </c>
      <c r="G16" s="450"/>
      <c r="H16" s="451"/>
      <c r="I16" s="169" t="str">
        <f t="shared" si="1"/>
        <v/>
      </c>
      <c r="J16" s="169" t="str">
        <f t="shared" si="2"/>
        <v/>
      </c>
    </row>
    <row r="17" spans="1:10" ht="19.5" customHeight="1" x14ac:dyDescent="0.25">
      <c r="A17" s="26">
        <v>17</v>
      </c>
      <c r="C17" s="643" t="s">
        <v>507</v>
      </c>
      <c r="D17" s="643"/>
      <c r="E17" s="447"/>
      <c r="F17" s="168">
        <f t="shared" si="0"/>
        <v>0</v>
      </c>
      <c r="G17" s="450"/>
      <c r="H17" s="451"/>
      <c r="I17" s="169" t="str">
        <f t="shared" si="1"/>
        <v/>
      </c>
      <c r="J17" s="169" t="str">
        <f t="shared" si="2"/>
        <v/>
      </c>
    </row>
    <row r="18" spans="1:10" ht="19.5" customHeight="1" x14ac:dyDescent="0.25">
      <c r="A18" s="26">
        <v>18</v>
      </c>
      <c r="C18" s="643" t="s">
        <v>508</v>
      </c>
      <c r="D18" s="643"/>
      <c r="E18" s="447"/>
      <c r="F18" s="168">
        <f t="shared" si="0"/>
        <v>0</v>
      </c>
      <c r="G18" s="450"/>
      <c r="H18" s="451"/>
      <c r="I18" s="169" t="str">
        <f t="shared" si="1"/>
        <v/>
      </c>
      <c r="J18" s="169" t="str">
        <f t="shared" si="2"/>
        <v/>
      </c>
    </row>
    <row r="19" spans="1:10" ht="19.5" customHeight="1" x14ac:dyDescent="0.25">
      <c r="A19" s="26">
        <v>19</v>
      </c>
      <c r="C19" s="643" t="s">
        <v>509</v>
      </c>
      <c r="D19" s="643"/>
      <c r="E19" s="447"/>
      <c r="F19" s="168">
        <f t="shared" si="0"/>
        <v>0</v>
      </c>
      <c r="G19" s="450"/>
      <c r="H19" s="451"/>
      <c r="I19" s="169" t="str">
        <f t="shared" si="1"/>
        <v/>
      </c>
      <c r="J19" s="169" t="str">
        <f t="shared" si="2"/>
        <v/>
      </c>
    </row>
    <row r="20" spans="1:10" ht="19.5" customHeight="1" x14ac:dyDescent="0.25">
      <c r="A20" s="26">
        <v>20</v>
      </c>
      <c r="C20" s="643" t="s">
        <v>510</v>
      </c>
      <c r="D20" s="643"/>
      <c r="E20" s="447"/>
      <c r="F20" s="168">
        <f t="shared" si="0"/>
        <v>0</v>
      </c>
      <c r="G20" s="450"/>
      <c r="H20" s="451"/>
      <c r="I20" s="169" t="str">
        <f t="shared" si="1"/>
        <v/>
      </c>
      <c r="J20" s="169" t="str">
        <f t="shared" si="2"/>
        <v/>
      </c>
    </row>
    <row r="21" spans="1:10" ht="19.5" customHeight="1" x14ac:dyDescent="0.25">
      <c r="A21" s="26">
        <v>21</v>
      </c>
      <c r="C21" s="643" t="s">
        <v>511</v>
      </c>
      <c r="D21" s="643"/>
      <c r="E21" s="447"/>
      <c r="F21" s="168">
        <f t="shared" si="0"/>
        <v>0</v>
      </c>
      <c r="G21" s="450"/>
      <c r="H21" s="451"/>
      <c r="I21" s="169" t="str">
        <f t="shared" si="1"/>
        <v/>
      </c>
      <c r="J21" s="169" t="str">
        <f t="shared" si="2"/>
        <v/>
      </c>
    </row>
    <row r="22" spans="1:10" ht="19.5" customHeight="1" x14ac:dyDescent="0.25">
      <c r="A22" s="26">
        <v>22</v>
      </c>
      <c r="C22" s="643" t="s">
        <v>512</v>
      </c>
      <c r="D22" s="643"/>
      <c r="E22" s="447"/>
      <c r="F22" s="168">
        <f t="shared" si="0"/>
        <v>0</v>
      </c>
      <c r="G22" s="450"/>
      <c r="H22" s="451"/>
      <c r="I22" s="169" t="str">
        <f t="shared" si="1"/>
        <v/>
      </c>
      <c r="J22" s="169" t="str">
        <f t="shared" si="2"/>
        <v/>
      </c>
    </row>
    <row r="23" spans="1:10" ht="19.5" customHeight="1" x14ac:dyDescent="0.25">
      <c r="A23" s="26">
        <v>23</v>
      </c>
      <c r="C23" s="643" t="s">
        <v>513</v>
      </c>
      <c r="D23" s="643"/>
      <c r="E23" s="447"/>
      <c r="F23" s="168">
        <f t="shared" si="0"/>
        <v>0</v>
      </c>
      <c r="G23" s="450"/>
      <c r="H23" s="451"/>
      <c r="I23" s="169" t="str">
        <f t="shared" si="1"/>
        <v/>
      </c>
      <c r="J23" s="169" t="str">
        <f t="shared" si="2"/>
        <v/>
      </c>
    </row>
    <row r="24" spans="1:10" ht="19.5" customHeight="1" x14ac:dyDescent="0.25">
      <c r="A24" s="26">
        <v>24</v>
      </c>
      <c r="C24" s="643" t="s">
        <v>1063</v>
      </c>
      <c r="D24" s="643"/>
      <c r="E24" s="447"/>
      <c r="F24" s="168">
        <f t="shared" si="0"/>
        <v>0</v>
      </c>
      <c r="G24" s="450"/>
      <c r="H24" s="451"/>
      <c r="I24" s="169" t="str">
        <f t="shared" si="1"/>
        <v/>
      </c>
      <c r="J24" s="169" t="str">
        <f t="shared" si="2"/>
        <v/>
      </c>
    </row>
    <row r="25" spans="1:10" ht="19.5" customHeight="1" thickBot="1" x14ac:dyDescent="0.3">
      <c r="A25" s="26">
        <v>25</v>
      </c>
      <c r="C25" s="644" t="s">
        <v>1064</v>
      </c>
      <c r="D25" s="644"/>
      <c r="E25" s="454"/>
      <c r="F25" s="170">
        <f t="shared" si="0"/>
        <v>0</v>
      </c>
      <c r="G25" s="452"/>
      <c r="H25" s="453"/>
      <c r="I25" s="169" t="str">
        <f t="shared" si="1"/>
        <v/>
      </c>
      <c r="J25" s="169" t="str">
        <f t="shared" si="2"/>
        <v/>
      </c>
    </row>
    <row r="26" spans="1:10" ht="15.75" thickTop="1" x14ac:dyDescent="0.25">
      <c r="A26" s="26">
        <v>26</v>
      </c>
      <c r="C26" s="557" t="s">
        <v>514</v>
      </c>
      <c r="D26" s="558"/>
      <c r="E26" s="558"/>
      <c r="F26" s="558"/>
      <c r="G26" s="558"/>
      <c r="H26" s="558"/>
      <c r="I26" s="169"/>
    </row>
    <row r="27" spans="1:10" x14ac:dyDescent="0.25">
      <c r="A27" s="26">
        <v>27</v>
      </c>
      <c r="C27" s="645" t="s">
        <v>515</v>
      </c>
      <c r="D27" s="645"/>
      <c r="E27" s="645"/>
      <c r="F27" s="645"/>
      <c r="G27" s="645"/>
      <c r="H27" s="645"/>
      <c r="I27" s="169"/>
    </row>
    <row r="28" spans="1:10" x14ac:dyDescent="0.25">
      <c r="A28" s="26">
        <v>28</v>
      </c>
      <c r="C28" s="645"/>
      <c r="D28" s="645"/>
      <c r="E28" s="645"/>
      <c r="F28" s="645"/>
      <c r="G28" s="645"/>
      <c r="H28" s="645"/>
      <c r="I28" s="169"/>
    </row>
    <row r="29" spans="1:10" ht="15" customHeight="1" x14ac:dyDescent="0.25">
      <c r="A29" s="26">
        <v>29</v>
      </c>
      <c r="C29" s="559"/>
      <c r="D29" s="646" t="str">
        <f>IF(OR(I11="***",I12="***",I13="***",I14="***",I15="***",I16="***",I17="***",I18="***",I19="***",I20="***",I21="***",I22="***",I23="***",I24="***",I25="***"),"*** = Indique la cantidad de estudiantes involucrados","")</f>
        <v/>
      </c>
      <c r="E29" s="646"/>
      <c r="F29" s="646"/>
      <c r="G29" s="646"/>
      <c r="H29" s="646"/>
      <c r="I29" s="169"/>
    </row>
    <row r="30" spans="1:10" ht="15" customHeight="1" x14ac:dyDescent="0.25">
      <c r="A30" s="26">
        <v>30</v>
      </c>
      <c r="C30" s="559"/>
      <c r="D30" s="646" t="str">
        <f>IF(OR(I11="xxx",I12="xxx",I13="xxx",I14="xxx",I15="xxx",I16="xxx",I17="xxx",I18="xxx",I19="xxx",I20="xxx",I21="xxx",I22="xxx",I23="xxx",I24="xxx",I25="xxx"),"xxx = Indique la cantidad de casos","")</f>
        <v/>
      </c>
      <c r="E30" s="646"/>
      <c r="F30" s="646"/>
      <c r="G30" s="646"/>
      <c r="H30" s="646"/>
      <c r="I30" s="169"/>
    </row>
    <row r="31" spans="1:10" ht="15" customHeight="1" x14ac:dyDescent="0.25">
      <c r="A31" s="26">
        <v>31</v>
      </c>
      <c r="C31" s="559"/>
      <c r="D31" s="646" t="str">
        <f>IF(OR(J11="###",J12="###",J13="###",J14="###",J15="###",J16="###",J17="###",J18="###",J19="###",J20="###",J21="###",J22="###",J23="###",J24="###",J25="###"),"### = La cantidad de casos no puede ser mayor al total de estudiantes involucrados","")</f>
        <v/>
      </c>
      <c r="E31" s="646"/>
      <c r="F31" s="646"/>
      <c r="G31" s="646"/>
      <c r="H31" s="646"/>
      <c r="I31" s="169"/>
    </row>
    <row r="32" spans="1:10" x14ac:dyDescent="0.25">
      <c r="A32" s="26">
        <v>32</v>
      </c>
      <c r="B32" s="171" t="s">
        <v>145</v>
      </c>
      <c r="C32" s="157"/>
      <c r="D32" s="157"/>
      <c r="E32" s="93"/>
      <c r="F32" s="93"/>
      <c r="G32" s="157"/>
      <c r="H32" s="157"/>
      <c r="I32" s="169"/>
    </row>
    <row r="33" spans="1:8" ht="21" customHeight="1" x14ac:dyDescent="0.25">
      <c r="A33" s="26">
        <v>33</v>
      </c>
      <c r="B33" s="606"/>
      <c r="C33" s="607"/>
      <c r="D33" s="607"/>
      <c r="E33" s="607"/>
      <c r="F33" s="607"/>
      <c r="G33" s="607"/>
      <c r="H33" s="608"/>
    </row>
    <row r="34" spans="1:8" ht="21" customHeight="1" x14ac:dyDescent="0.25">
      <c r="B34" s="609"/>
      <c r="C34" s="610"/>
      <c r="D34" s="610"/>
      <c r="E34" s="610"/>
      <c r="F34" s="610"/>
      <c r="G34" s="610"/>
      <c r="H34" s="611"/>
    </row>
    <row r="35" spans="1:8" x14ac:dyDescent="0.25">
      <c r="B35" s="609"/>
      <c r="C35" s="610"/>
      <c r="D35" s="610"/>
      <c r="E35" s="610"/>
      <c r="F35" s="610"/>
      <c r="G35" s="610"/>
      <c r="H35" s="611"/>
    </row>
    <row r="36" spans="1:8" x14ac:dyDescent="0.25">
      <c r="B36" s="609"/>
      <c r="C36" s="610"/>
      <c r="D36" s="610"/>
      <c r="E36" s="610"/>
      <c r="F36" s="610"/>
      <c r="G36" s="610"/>
      <c r="H36" s="611"/>
    </row>
    <row r="37" spans="1:8" x14ac:dyDescent="0.25">
      <c r="B37" s="612"/>
      <c r="C37" s="613"/>
      <c r="D37" s="613"/>
      <c r="E37" s="613"/>
      <c r="F37" s="613"/>
      <c r="G37" s="613"/>
      <c r="H37" s="614"/>
    </row>
    <row r="38" spans="1:8" x14ac:dyDescent="0.25">
      <c r="B38" s="7"/>
      <c r="C38" s="7"/>
      <c r="D38" s="7"/>
      <c r="E38" s="7"/>
      <c r="F38" s="7"/>
      <c r="G38" s="7"/>
      <c r="H38" s="7"/>
    </row>
    <row r="39" spans="1:8" x14ac:dyDescent="0.25">
      <c r="B39" s="7"/>
      <c r="C39" s="7"/>
      <c r="D39" s="7"/>
      <c r="E39" s="7"/>
      <c r="F39" s="7"/>
      <c r="G39" s="7"/>
      <c r="H39" s="7"/>
    </row>
    <row r="40" spans="1:8" x14ac:dyDescent="0.25">
      <c r="B40" s="7"/>
      <c r="C40" s="7"/>
      <c r="D40" s="7"/>
      <c r="E40" s="7"/>
      <c r="F40" s="7"/>
      <c r="G40" s="7"/>
      <c r="H40" s="7"/>
    </row>
    <row r="41" spans="1:8" x14ac:dyDescent="0.25">
      <c r="B41" s="7"/>
      <c r="C41" s="7"/>
      <c r="D41" s="7"/>
      <c r="E41" s="7"/>
      <c r="F41" s="7"/>
      <c r="G41" s="7"/>
      <c r="H41" s="7"/>
    </row>
    <row r="42" spans="1:8" x14ac:dyDescent="0.25">
      <c r="B42" s="7"/>
      <c r="C42" s="7"/>
      <c r="D42" s="7"/>
      <c r="E42" s="7"/>
      <c r="F42" s="7"/>
      <c r="G42" s="7"/>
      <c r="H42" s="7"/>
    </row>
    <row r="43" spans="1:8" x14ac:dyDescent="0.25">
      <c r="B43" s="7"/>
      <c r="C43" s="7"/>
      <c r="D43" s="7"/>
      <c r="E43" s="7"/>
      <c r="F43" s="7"/>
      <c r="G43" s="7"/>
      <c r="H43" s="7"/>
    </row>
    <row r="44" spans="1:8" x14ac:dyDescent="0.25">
      <c r="B44" s="7"/>
      <c r="C44" s="7"/>
      <c r="D44" s="7"/>
      <c r="E44" s="7"/>
      <c r="F44" s="7"/>
      <c r="G44" s="7"/>
      <c r="H44" s="7"/>
    </row>
    <row r="45" spans="1:8" x14ac:dyDescent="0.25">
      <c r="B45" s="7"/>
      <c r="C45" s="7"/>
      <c r="D45" s="7"/>
      <c r="E45" s="7"/>
      <c r="F45" s="7"/>
      <c r="G45" s="7"/>
      <c r="H45" s="7"/>
    </row>
    <row r="46" spans="1:8" x14ac:dyDescent="0.25">
      <c r="B46" s="7"/>
      <c r="C46" s="7"/>
      <c r="D46" s="7"/>
      <c r="E46" s="7"/>
      <c r="F46" s="7"/>
      <c r="G46" s="7"/>
      <c r="H46" s="7"/>
    </row>
    <row r="47" spans="1:8" x14ac:dyDescent="0.25">
      <c r="B47" s="7"/>
      <c r="C47" s="7"/>
      <c r="D47" s="7"/>
      <c r="E47" s="7"/>
      <c r="F47" s="7"/>
      <c r="G47" s="7"/>
      <c r="H47" s="7"/>
    </row>
    <row r="48" spans="1:8" x14ac:dyDescent="0.25">
      <c r="B48" s="7"/>
      <c r="C48" s="7"/>
      <c r="D48" s="7"/>
      <c r="E48" s="7"/>
      <c r="F48" s="7"/>
      <c r="G48" s="7"/>
      <c r="H48" s="7"/>
    </row>
    <row r="49" spans="2:8" x14ac:dyDescent="0.25">
      <c r="B49" s="7"/>
      <c r="C49" s="7"/>
      <c r="D49" s="7"/>
      <c r="E49" s="7"/>
      <c r="F49" s="7"/>
      <c r="G49" s="7"/>
      <c r="H49" s="7"/>
    </row>
  </sheetData>
  <sheetProtection algorithmName="SHA-512" hashValue="qoCUdpo8m2GEN428xLo/p+E5YkrR1dRkmX11xywqiM4uZ0DaWoIpiiX26sivj6IQ8rKv/HmqtfRKc6juusQkDA==" saltValue="5AybwNFXzhd8LmSZpvlYOg==" spinCount="100000" sheet="1" objects="1" scenarios="1"/>
  <mergeCells count="25">
    <mergeCell ref="C11:D11"/>
    <mergeCell ref="C6:D6"/>
    <mergeCell ref="C8:G8"/>
    <mergeCell ref="C9:D10"/>
    <mergeCell ref="E9:E10"/>
    <mergeCell ref="F9:H9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H37"/>
    <mergeCell ref="C24:D24"/>
    <mergeCell ref="C25:D25"/>
    <mergeCell ref="C27:H28"/>
    <mergeCell ref="D29:H29"/>
    <mergeCell ref="D30:H30"/>
    <mergeCell ref="D31:H31"/>
  </mergeCells>
  <conditionalFormatting sqref="F11:F25">
    <cfRule type="cellIs" dxfId="33" priority="1" operator="equal">
      <formula>0</formula>
    </cfRule>
  </conditionalFormatting>
  <dataValidations count="1">
    <dataValidation type="list" allowBlank="1" showInputMessage="1" showErrorMessage="1" sqref="E6" xr:uid="{BE6F118B-3946-409C-B58F-00AA1F848316}">
      <formula1>sino</formula1>
    </dataValidation>
  </dataValidations>
  <printOptions horizontalCentered="1"/>
  <pageMargins left="0.19685039370078741" right="0.19685039370078741" top="0.59055118110236227" bottom="0.35433070866141736" header="0.31496062992125984" footer="0.19685039370078741"/>
  <pageSetup scale="80" orientation="landscape" r:id="rId1"/>
  <headerFooter>
    <oddFooter>&amp;R&amp;"Carlito,Negrita Cursiva"Técnica Diurna&amp;"Carlito,Cursiva",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DF13-5177-4B33-827C-0F24237D7651}">
  <sheetPr codeName="Hoja101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6" customWidth="1"/>
    <col min="2" max="2" width="4.7109375" style="140" customWidth="1"/>
    <col min="3" max="3" width="50.7109375" style="140" customWidth="1"/>
    <col min="4" max="6" width="15.28515625" style="94" customWidth="1"/>
    <col min="7" max="7" width="17.5703125" style="94" customWidth="1"/>
    <col min="8" max="8" width="15.28515625" style="94" customWidth="1"/>
    <col min="9" max="16384" width="11.42578125" style="7"/>
  </cols>
  <sheetData>
    <row r="1" spans="1:26" ht="20.25" customHeight="1" x14ac:dyDescent="0.3">
      <c r="A1" s="26">
        <v>1</v>
      </c>
      <c r="B1" s="137" t="s">
        <v>530</v>
      </c>
      <c r="C1" s="138"/>
    </row>
    <row r="2" spans="1:26" ht="20.25" customHeight="1" x14ac:dyDescent="0.3">
      <c r="A2" s="26">
        <v>2</v>
      </c>
      <c r="B2" s="137" t="s">
        <v>225</v>
      </c>
      <c r="C2" s="139"/>
    </row>
    <row r="3" spans="1:26" ht="20.25" customHeight="1" x14ac:dyDescent="0.3">
      <c r="A3" s="26">
        <v>3</v>
      </c>
      <c r="B3" s="137" t="s">
        <v>1875</v>
      </c>
    </row>
    <row r="4" spans="1:26" ht="18.75" x14ac:dyDescent="0.3">
      <c r="A4" s="26">
        <v>4</v>
      </c>
      <c r="B4" s="444" t="s">
        <v>1096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6" s="105" customFormat="1" ht="22.5" customHeight="1" thickBot="1" x14ac:dyDescent="0.3">
      <c r="A5" s="26">
        <v>5</v>
      </c>
      <c r="B5" s="141" t="s">
        <v>768</v>
      </c>
      <c r="C5" s="107" t="s">
        <v>1059</v>
      </c>
      <c r="D5" s="107"/>
      <c r="E5" s="107"/>
      <c r="F5" s="107"/>
      <c r="G5" s="107"/>
      <c r="H5" s="107"/>
    </row>
    <row r="6" spans="1:26" ht="32.25" customHeight="1" thickTop="1" x14ac:dyDescent="0.25">
      <c r="A6" s="26">
        <v>6</v>
      </c>
      <c r="B6" s="661" t="s">
        <v>135</v>
      </c>
      <c r="C6" s="661"/>
      <c r="D6" s="663" t="s">
        <v>246</v>
      </c>
      <c r="E6" s="665" t="s">
        <v>247</v>
      </c>
      <c r="F6" s="665" t="s">
        <v>248</v>
      </c>
      <c r="G6" s="665" t="s">
        <v>1060</v>
      </c>
      <c r="H6" s="667" t="s">
        <v>1061</v>
      </c>
    </row>
    <row r="7" spans="1:26" ht="32.25" customHeight="1" thickBot="1" x14ac:dyDescent="0.3">
      <c r="A7" s="26">
        <v>7</v>
      </c>
      <c r="B7" s="662"/>
      <c r="C7" s="662"/>
      <c r="D7" s="664"/>
      <c r="E7" s="666"/>
      <c r="F7" s="666"/>
      <c r="G7" s="666"/>
      <c r="H7" s="668"/>
    </row>
    <row r="8" spans="1:26" ht="24" customHeight="1" thickTop="1" thickBot="1" x14ac:dyDescent="0.3">
      <c r="A8" s="26">
        <v>8</v>
      </c>
      <c r="B8" s="142" t="s">
        <v>869</v>
      </c>
      <c r="C8" s="143" t="s">
        <v>0</v>
      </c>
      <c r="D8" s="144">
        <f>SUM(D9:D29)</f>
        <v>0</v>
      </c>
      <c r="E8" s="145">
        <f t="shared" ref="E8:H8" si="0">SUM(E9:E29)</f>
        <v>0</v>
      </c>
      <c r="F8" s="145">
        <f t="shared" si="0"/>
        <v>0</v>
      </c>
      <c r="G8" s="145">
        <f t="shared" si="0"/>
        <v>0</v>
      </c>
      <c r="H8" s="146">
        <f t="shared" si="0"/>
        <v>0</v>
      </c>
    </row>
    <row r="9" spans="1:26" ht="24" customHeight="1" x14ac:dyDescent="0.25">
      <c r="A9" s="26">
        <v>9</v>
      </c>
      <c r="B9" s="147" t="s">
        <v>129</v>
      </c>
      <c r="C9" s="471" t="s">
        <v>137</v>
      </c>
      <c r="D9" s="460"/>
      <c r="E9" s="461"/>
      <c r="F9" s="461"/>
      <c r="G9" s="461"/>
      <c r="H9" s="462"/>
    </row>
    <row r="10" spans="1:26" ht="24" customHeight="1" x14ac:dyDescent="0.25">
      <c r="A10" s="26">
        <v>10</v>
      </c>
      <c r="B10" s="148" t="s">
        <v>130</v>
      </c>
      <c r="C10" s="471" t="s">
        <v>249</v>
      </c>
      <c r="D10" s="455"/>
      <c r="E10" s="446"/>
      <c r="F10" s="446"/>
      <c r="G10" s="446"/>
      <c r="H10" s="456"/>
    </row>
    <row r="11" spans="1:26" ht="24" customHeight="1" x14ac:dyDescent="0.25">
      <c r="A11" s="26">
        <v>11</v>
      </c>
      <c r="B11" s="148" t="s">
        <v>131</v>
      </c>
      <c r="C11" s="471" t="s">
        <v>136</v>
      </c>
      <c r="D11" s="455"/>
      <c r="E11" s="446"/>
      <c r="F11" s="446"/>
      <c r="G11" s="446"/>
      <c r="H11" s="456"/>
    </row>
    <row r="12" spans="1:26" ht="24" customHeight="1" x14ac:dyDescent="0.25">
      <c r="A12" s="26">
        <v>12</v>
      </c>
      <c r="B12" s="148" t="s">
        <v>134</v>
      </c>
      <c r="C12" s="471" t="s">
        <v>138</v>
      </c>
      <c r="D12" s="460"/>
      <c r="E12" s="461"/>
      <c r="F12" s="461"/>
      <c r="G12" s="461"/>
      <c r="H12" s="462"/>
    </row>
    <row r="13" spans="1:26" ht="24" customHeight="1" x14ac:dyDescent="0.25">
      <c r="A13" s="26">
        <v>13</v>
      </c>
      <c r="B13" s="148" t="s">
        <v>159</v>
      </c>
      <c r="C13" s="471" t="s">
        <v>214</v>
      </c>
      <c r="D13" s="460"/>
      <c r="E13" s="461"/>
      <c r="F13" s="461"/>
      <c r="G13" s="461"/>
      <c r="H13" s="462"/>
    </row>
    <row r="14" spans="1:26" ht="24" customHeight="1" x14ac:dyDescent="0.25">
      <c r="A14" s="26">
        <v>14</v>
      </c>
      <c r="B14" s="148" t="s">
        <v>161</v>
      </c>
      <c r="C14" s="471" t="s">
        <v>217</v>
      </c>
      <c r="D14" s="460"/>
      <c r="E14" s="461"/>
      <c r="F14" s="461"/>
      <c r="G14" s="461"/>
      <c r="H14" s="462"/>
    </row>
    <row r="15" spans="1:26" ht="24" customHeight="1" x14ac:dyDescent="0.25">
      <c r="A15" s="26">
        <v>15</v>
      </c>
      <c r="B15" s="148" t="s">
        <v>162</v>
      </c>
      <c r="C15" s="471" t="s">
        <v>218</v>
      </c>
      <c r="D15" s="460"/>
      <c r="E15" s="461"/>
      <c r="F15" s="461"/>
      <c r="G15" s="461"/>
      <c r="H15" s="462"/>
    </row>
    <row r="16" spans="1:26" ht="24" customHeight="1" x14ac:dyDescent="0.25">
      <c r="A16" s="26">
        <v>16</v>
      </c>
      <c r="B16" s="148" t="s">
        <v>233</v>
      </c>
      <c r="C16" s="471" t="s">
        <v>219</v>
      </c>
      <c r="D16" s="460"/>
      <c r="E16" s="461"/>
      <c r="F16" s="461"/>
      <c r="G16" s="461"/>
      <c r="H16" s="462"/>
    </row>
    <row r="17" spans="1:8" ht="24" customHeight="1" x14ac:dyDescent="0.25">
      <c r="A17" s="26">
        <v>17</v>
      </c>
      <c r="B17" s="148" t="s">
        <v>235</v>
      </c>
      <c r="C17" s="471" t="s">
        <v>220</v>
      </c>
      <c r="D17" s="460"/>
      <c r="E17" s="461"/>
      <c r="F17" s="461"/>
      <c r="G17" s="461"/>
      <c r="H17" s="462"/>
    </row>
    <row r="18" spans="1:8" ht="24" customHeight="1" x14ac:dyDescent="0.25">
      <c r="A18" s="26">
        <v>18</v>
      </c>
      <c r="B18" s="148" t="s">
        <v>237</v>
      </c>
      <c r="C18" s="471" t="s">
        <v>250</v>
      </c>
      <c r="D18" s="460"/>
      <c r="E18" s="461"/>
      <c r="F18" s="461"/>
      <c r="G18" s="461"/>
      <c r="H18" s="462"/>
    </row>
    <row r="19" spans="1:8" ht="24" customHeight="1" x14ac:dyDescent="0.25">
      <c r="A19" s="26">
        <v>19</v>
      </c>
      <c r="B19" s="148" t="s">
        <v>238</v>
      </c>
      <c r="C19" s="471" t="s">
        <v>839</v>
      </c>
      <c r="D19" s="460"/>
      <c r="E19" s="656"/>
      <c r="F19" s="657"/>
      <c r="G19" s="657"/>
      <c r="H19" s="657"/>
    </row>
    <row r="20" spans="1:8" ht="24" customHeight="1" x14ac:dyDescent="0.25">
      <c r="A20" s="26">
        <v>20</v>
      </c>
      <c r="B20" s="148" t="s">
        <v>239</v>
      </c>
      <c r="C20" s="471" t="s">
        <v>517</v>
      </c>
      <c r="D20" s="460"/>
      <c r="E20" s="658"/>
      <c r="F20" s="659"/>
      <c r="G20" s="659"/>
      <c r="H20" s="659"/>
    </row>
    <row r="21" spans="1:8" ht="24" customHeight="1" x14ac:dyDescent="0.25">
      <c r="A21" s="26">
        <v>21</v>
      </c>
      <c r="B21" s="148" t="s">
        <v>241</v>
      </c>
      <c r="C21" s="471" t="s">
        <v>870</v>
      </c>
      <c r="D21" s="460"/>
      <c r="E21" s="461"/>
      <c r="F21" s="461"/>
      <c r="G21" s="461"/>
      <c r="H21" s="462"/>
    </row>
    <row r="22" spans="1:8" ht="25.9" customHeight="1" x14ac:dyDescent="0.25">
      <c r="A22" s="26">
        <v>22</v>
      </c>
      <c r="B22" s="148" t="s">
        <v>244</v>
      </c>
      <c r="C22" s="471" t="s">
        <v>506</v>
      </c>
      <c r="D22" s="460"/>
      <c r="E22" s="461"/>
      <c r="F22" s="461"/>
      <c r="G22" s="461"/>
      <c r="H22" s="462"/>
    </row>
    <row r="23" spans="1:8" ht="24" customHeight="1" x14ac:dyDescent="0.25">
      <c r="A23" s="26">
        <v>23</v>
      </c>
      <c r="B23" s="148" t="s">
        <v>245</v>
      </c>
      <c r="C23" s="471" t="s">
        <v>139</v>
      </c>
      <c r="D23" s="460"/>
      <c r="E23" s="461"/>
      <c r="F23" s="461"/>
      <c r="G23" s="461"/>
      <c r="H23" s="462"/>
    </row>
    <row r="24" spans="1:8" ht="24" customHeight="1" x14ac:dyDescent="0.25">
      <c r="A24" s="26">
        <v>24</v>
      </c>
      <c r="B24" s="148" t="s">
        <v>275</v>
      </c>
      <c r="C24" s="471" t="s">
        <v>140</v>
      </c>
      <c r="D24" s="460"/>
      <c r="E24" s="461"/>
      <c r="F24" s="461"/>
      <c r="G24" s="461"/>
      <c r="H24" s="462"/>
    </row>
    <row r="25" spans="1:8" ht="24" customHeight="1" x14ac:dyDescent="0.25">
      <c r="A25" s="26">
        <v>25</v>
      </c>
      <c r="B25" s="148" t="s">
        <v>516</v>
      </c>
      <c r="C25" s="471" t="s">
        <v>251</v>
      </c>
      <c r="D25" s="460"/>
      <c r="E25" s="461"/>
      <c r="F25" s="461"/>
      <c r="G25" s="461"/>
      <c r="H25" s="462"/>
    </row>
    <row r="26" spans="1:8" ht="24" customHeight="1" x14ac:dyDescent="0.25">
      <c r="A26" s="26">
        <v>26</v>
      </c>
      <c r="B26" s="148" t="s">
        <v>768</v>
      </c>
      <c r="C26" s="471" t="s">
        <v>252</v>
      </c>
      <c r="D26" s="460"/>
      <c r="E26" s="461"/>
      <c r="F26" s="461"/>
      <c r="G26" s="461"/>
      <c r="H26" s="462"/>
    </row>
    <row r="27" spans="1:8" ht="24" customHeight="1" x14ac:dyDescent="0.25">
      <c r="A27" s="26">
        <v>27</v>
      </c>
      <c r="B27" s="148" t="s">
        <v>871</v>
      </c>
      <c r="C27" s="471" t="s">
        <v>253</v>
      </c>
      <c r="D27" s="460"/>
      <c r="E27" s="461"/>
      <c r="F27" s="461"/>
      <c r="G27" s="461"/>
      <c r="H27" s="462"/>
    </row>
    <row r="28" spans="1:8" ht="24" customHeight="1" x14ac:dyDescent="0.25">
      <c r="A28" s="26">
        <v>28</v>
      </c>
      <c r="B28" s="148" t="s">
        <v>872</v>
      </c>
      <c r="C28" s="471" t="s">
        <v>873</v>
      </c>
      <c r="D28" s="455"/>
      <c r="E28" s="446"/>
      <c r="F28" s="446"/>
      <c r="G28" s="446"/>
      <c r="H28" s="456"/>
    </row>
    <row r="29" spans="1:8" ht="24" customHeight="1" x14ac:dyDescent="0.25">
      <c r="A29" s="26">
        <v>29</v>
      </c>
      <c r="B29" s="150" t="s">
        <v>874</v>
      </c>
      <c r="C29" s="472" t="s">
        <v>1062</v>
      </c>
      <c r="D29" s="151">
        <f>SUM(D30:D32)</f>
        <v>0</v>
      </c>
      <c r="E29" s="152">
        <f>SUM(E30:E32)</f>
        <v>0</v>
      </c>
      <c r="F29" s="152">
        <f>SUM(F30:F32)</f>
        <v>0</v>
      </c>
      <c r="G29" s="152">
        <f>SUM(G30:G32)</f>
        <v>0</v>
      </c>
      <c r="H29" s="153">
        <f>SUM(H30:H32)</f>
        <v>0</v>
      </c>
    </row>
    <row r="30" spans="1:8" ht="24" customHeight="1" x14ac:dyDescent="0.25">
      <c r="A30" s="26">
        <v>30</v>
      </c>
      <c r="B30" s="154" t="s">
        <v>276</v>
      </c>
      <c r="C30" s="473"/>
      <c r="D30" s="455"/>
      <c r="E30" s="446"/>
      <c r="F30" s="446"/>
      <c r="G30" s="446"/>
      <c r="H30" s="456"/>
    </row>
    <row r="31" spans="1:8" ht="24" customHeight="1" x14ac:dyDescent="0.25">
      <c r="A31" s="26">
        <v>31</v>
      </c>
      <c r="B31" s="154" t="s">
        <v>277</v>
      </c>
      <c r="C31" s="474"/>
      <c r="D31" s="455"/>
      <c r="E31" s="446"/>
      <c r="F31" s="446"/>
      <c r="G31" s="446"/>
      <c r="H31" s="456"/>
    </row>
    <row r="32" spans="1:8" ht="24" customHeight="1" thickBot="1" x14ac:dyDescent="0.3">
      <c r="A32" s="26">
        <v>32</v>
      </c>
      <c r="B32" s="155" t="s">
        <v>278</v>
      </c>
      <c r="C32" s="475"/>
      <c r="D32" s="457"/>
      <c r="E32" s="458"/>
      <c r="F32" s="458"/>
      <c r="G32" s="458"/>
      <c r="H32" s="459"/>
    </row>
    <row r="33" spans="1:8" ht="15.75" thickTop="1" x14ac:dyDescent="0.25">
      <c r="A33" s="26">
        <v>33</v>
      </c>
      <c r="B33" s="156" t="s">
        <v>141</v>
      </c>
      <c r="C33" s="156"/>
      <c r="D33" s="59"/>
      <c r="E33" s="59"/>
      <c r="F33" s="59"/>
      <c r="G33" s="59"/>
      <c r="H33" s="59"/>
    </row>
    <row r="34" spans="1:8" x14ac:dyDescent="0.25">
      <c r="A34" s="26">
        <v>34</v>
      </c>
      <c r="B34" s="660" t="s">
        <v>142</v>
      </c>
      <c r="C34" s="660"/>
      <c r="D34" s="660"/>
      <c r="E34" s="660"/>
      <c r="F34" s="660"/>
      <c r="G34" s="660"/>
      <c r="H34" s="660"/>
    </row>
    <row r="35" spans="1:8" x14ac:dyDescent="0.25">
      <c r="A35" s="26">
        <v>35</v>
      </c>
      <c r="B35" s="157"/>
      <c r="C35" s="157"/>
      <c r="D35" s="157"/>
      <c r="E35" s="157"/>
      <c r="F35" s="157"/>
      <c r="G35" s="157"/>
      <c r="H35" s="157"/>
    </row>
    <row r="36" spans="1:8" x14ac:dyDescent="0.25">
      <c r="A36" s="26">
        <v>36</v>
      </c>
      <c r="B36" s="157" t="s">
        <v>145</v>
      </c>
      <c r="C36" s="157"/>
      <c r="D36" s="157"/>
      <c r="E36" s="157"/>
      <c r="F36" s="157"/>
      <c r="G36" s="157"/>
      <c r="H36" s="157"/>
    </row>
    <row r="37" spans="1:8" ht="19.5" customHeight="1" x14ac:dyDescent="0.25">
      <c r="A37" s="26">
        <v>37</v>
      </c>
      <c r="B37" s="606"/>
      <c r="C37" s="607"/>
      <c r="D37" s="607"/>
      <c r="E37" s="607"/>
      <c r="F37" s="607"/>
      <c r="G37" s="607"/>
      <c r="H37" s="608"/>
    </row>
    <row r="38" spans="1:8" ht="19.5" customHeight="1" x14ac:dyDescent="0.25">
      <c r="B38" s="609"/>
      <c r="C38" s="610"/>
      <c r="D38" s="610"/>
      <c r="E38" s="610"/>
      <c r="F38" s="610"/>
      <c r="G38" s="610"/>
      <c r="H38" s="611"/>
    </row>
    <row r="39" spans="1:8" ht="19.5" customHeight="1" x14ac:dyDescent="0.25">
      <c r="B39" s="609"/>
      <c r="C39" s="610"/>
      <c r="D39" s="610"/>
      <c r="E39" s="610"/>
      <c r="F39" s="610"/>
      <c r="G39" s="610"/>
      <c r="H39" s="611"/>
    </row>
    <row r="40" spans="1:8" ht="19.5" customHeight="1" x14ac:dyDescent="0.25">
      <c r="B40" s="612"/>
      <c r="C40" s="613"/>
      <c r="D40" s="613"/>
      <c r="E40" s="613"/>
      <c r="F40" s="613"/>
      <c r="G40" s="613"/>
      <c r="H40" s="614"/>
    </row>
  </sheetData>
  <sheetProtection algorithmName="SHA-512" hashValue="4CTQI7UoCHfOe28xf0PdMB7SQCKUBWl2BWWRReko/+F1V2o2NnOlei4D/mtaf8hkMlLSVj64S8PEcAA6XC8U3Q==" saltValue="5FvXdAQsWPkpRgzVxwwTOw==" spinCount="100000" sheet="1" objects="1" scenarios="1"/>
  <mergeCells count="9">
    <mergeCell ref="E19:H20"/>
    <mergeCell ref="B34:H34"/>
    <mergeCell ref="B37:H40"/>
    <mergeCell ref="B6:C7"/>
    <mergeCell ref="D6:D7"/>
    <mergeCell ref="E6:E7"/>
    <mergeCell ref="F6:F7"/>
    <mergeCell ref="G6:G7"/>
    <mergeCell ref="H6:H7"/>
  </mergeCells>
  <conditionalFormatting sqref="D8:H8">
    <cfRule type="cellIs" dxfId="32" priority="1" operator="equal">
      <formula>0</formula>
    </cfRule>
  </conditionalFormatting>
  <conditionalFormatting sqref="D29:H29">
    <cfRule type="cellIs" dxfId="31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1" orientation="landscape" r:id="rId1"/>
  <headerFooter>
    <oddFooter>&amp;R&amp;"Carlito,Negrita Cursiva"Técnica Diurna&amp;"Carlito,Cursiva",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Z22"/>
  <sheetViews>
    <sheetView showGridLines="0" zoomScale="95" zoomScaleNormal="95" workbookViewId="0"/>
  </sheetViews>
  <sheetFormatPr baseColWidth="10" defaultRowHeight="15" x14ac:dyDescent="0.25"/>
  <cols>
    <col min="1" max="1" width="7.42578125" style="554" customWidth="1"/>
    <col min="2" max="2" width="31.7109375" style="105" customWidth="1"/>
    <col min="3" max="23" width="7" style="105" customWidth="1"/>
    <col min="24" max="259" width="11.42578125" style="105"/>
    <col min="260" max="260" width="32.28515625" style="105" customWidth="1"/>
    <col min="261" max="272" width="8.5703125" style="105" customWidth="1"/>
    <col min="273" max="515" width="11.42578125" style="105"/>
    <col min="516" max="516" width="32.28515625" style="105" customWidth="1"/>
    <col min="517" max="528" width="8.5703125" style="105" customWidth="1"/>
    <col min="529" max="771" width="11.42578125" style="105"/>
    <col min="772" max="772" width="32.28515625" style="105" customWidth="1"/>
    <col min="773" max="784" width="8.5703125" style="105" customWidth="1"/>
    <col min="785" max="1027" width="11.42578125" style="105"/>
    <col min="1028" max="1028" width="32.28515625" style="105" customWidth="1"/>
    <col min="1029" max="1040" width="8.5703125" style="105" customWidth="1"/>
    <col min="1041" max="1283" width="11.42578125" style="105"/>
    <col min="1284" max="1284" width="32.28515625" style="105" customWidth="1"/>
    <col min="1285" max="1296" width="8.5703125" style="105" customWidth="1"/>
    <col min="1297" max="1539" width="11.42578125" style="105"/>
    <col min="1540" max="1540" width="32.28515625" style="105" customWidth="1"/>
    <col min="1541" max="1552" width="8.5703125" style="105" customWidth="1"/>
    <col min="1553" max="1795" width="11.42578125" style="105"/>
    <col min="1796" max="1796" width="32.28515625" style="105" customWidth="1"/>
    <col min="1797" max="1808" width="8.5703125" style="105" customWidth="1"/>
    <col min="1809" max="2051" width="11.42578125" style="105"/>
    <col min="2052" max="2052" width="32.28515625" style="105" customWidth="1"/>
    <col min="2053" max="2064" width="8.5703125" style="105" customWidth="1"/>
    <col min="2065" max="2307" width="11.42578125" style="105"/>
    <col min="2308" max="2308" width="32.28515625" style="105" customWidth="1"/>
    <col min="2309" max="2320" width="8.5703125" style="105" customWidth="1"/>
    <col min="2321" max="2563" width="11.42578125" style="105"/>
    <col min="2564" max="2564" width="32.28515625" style="105" customWidth="1"/>
    <col min="2565" max="2576" width="8.5703125" style="105" customWidth="1"/>
    <col min="2577" max="2819" width="11.42578125" style="105"/>
    <col min="2820" max="2820" width="32.28515625" style="105" customWidth="1"/>
    <col min="2821" max="2832" width="8.5703125" style="105" customWidth="1"/>
    <col min="2833" max="3075" width="11.42578125" style="105"/>
    <col min="3076" max="3076" width="32.28515625" style="105" customWidth="1"/>
    <col min="3077" max="3088" width="8.5703125" style="105" customWidth="1"/>
    <col min="3089" max="3331" width="11.42578125" style="105"/>
    <col min="3332" max="3332" width="32.28515625" style="105" customWidth="1"/>
    <col min="3333" max="3344" width="8.5703125" style="105" customWidth="1"/>
    <col min="3345" max="3587" width="11.42578125" style="105"/>
    <col min="3588" max="3588" width="32.28515625" style="105" customWidth="1"/>
    <col min="3589" max="3600" width="8.5703125" style="105" customWidth="1"/>
    <col min="3601" max="3843" width="11.42578125" style="105"/>
    <col min="3844" max="3844" width="32.28515625" style="105" customWidth="1"/>
    <col min="3845" max="3856" width="8.5703125" style="105" customWidth="1"/>
    <col min="3857" max="4099" width="11.42578125" style="105"/>
    <col min="4100" max="4100" width="32.28515625" style="105" customWidth="1"/>
    <col min="4101" max="4112" width="8.5703125" style="105" customWidth="1"/>
    <col min="4113" max="4355" width="11.42578125" style="105"/>
    <col min="4356" max="4356" width="32.28515625" style="105" customWidth="1"/>
    <col min="4357" max="4368" width="8.5703125" style="105" customWidth="1"/>
    <col min="4369" max="4611" width="11.42578125" style="105"/>
    <col min="4612" max="4612" width="32.28515625" style="105" customWidth="1"/>
    <col min="4613" max="4624" width="8.5703125" style="105" customWidth="1"/>
    <col min="4625" max="4867" width="11.42578125" style="105"/>
    <col min="4868" max="4868" width="32.28515625" style="105" customWidth="1"/>
    <col min="4869" max="4880" width="8.5703125" style="105" customWidth="1"/>
    <col min="4881" max="5123" width="11.42578125" style="105"/>
    <col min="5124" max="5124" width="32.28515625" style="105" customWidth="1"/>
    <col min="5125" max="5136" width="8.5703125" style="105" customWidth="1"/>
    <col min="5137" max="5379" width="11.42578125" style="105"/>
    <col min="5380" max="5380" width="32.28515625" style="105" customWidth="1"/>
    <col min="5381" max="5392" width="8.5703125" style="105" customWidth="1"/>
    <col min="5393" max="5635" width="11.42578125" style="105"/>
    <col min="5636" max="5636" width="32.28515625" style="105" customWidth="1"/>
    <col min="5637" max="5648" width="8.5703125" style="105" customWidth="1"/>
    <col min="5649" max="5891" width="11.42578125" style="105"/>
    <col min="5892" max="5892" width="32.28515625" style="105" customWidth="1"/>
    <col min="5893" max="5904" width="8.5703125" style="105" customWidth="1"/>
    <col min="5905" max="6147" width="11.42578125" style="105"/>
    <col min="6148" max="6148" width="32.28515625" style="105" customWidth="1"/>
    <col min="6149" max="6160" width="8.5703125" style="105" customWidth="1"/>
    <col min="6161" max="6403" width="11.42578125" style="105"/>
    <col min="6404" max="6404" width="32.28515625" style="105" customWidth="1"/>
    <col min="6405" max="6416" width="8.5703125" style="105" customWidth="1"/>
    <col min="6417" max="6659" width="11.42578125" style="105"/>
    <col min="6660" max="6660" width="32.28515625" style="105" customWidth="1"/>
    <col min="6661" max="6672" width="8.5703125" style="105" customWidth="1"/>
    <col min="6673" max="6915" width="11.42578125" style="105"/>
    <col min="6916" max="6916" width="32.28515625" style="105" customWidth="1"/>
    <col min="6917" max="6928" width="8.5703125" style="105" customWidth="1"/>
    <col min="6929" max="7171" width="11.42578125" style="105"/>
    <col min="7172" max="7172" width="32.28515625" style="105" customWidth="1"/>
    <col min="7173" max="7184" width="8.5703125" style="105" customWidth="1"/>
    <col min="7185" max="7427" width="11.42578125" style="105"/>
    <col min="7428" max="7428" width="32.28515625" style="105" customWidth="1"/>
    <col min="7429" max="7440" width="8.5703125" style="105" customWidth="1"/>
    <col min="7441" max="7683" width="11.42578125" style="105"/>
    <col min="7684" max="7684" width="32.28515625" style="105" customWidth="1"/>
    <col min="7685" max="7696" width="8.5703125" style="105" customWidth="1"/>
    <col min="7697" max="7939" width="11.42578125" style="105"/>
    <col min="7940" max="7940" width="32.28515625" style="105" customWidth="1"/>
    <col min="7941" max="7952" width="8.5703125" style="105" customWidth="1"/>
    <col min="7953" max="8195" width="11.42578125" style="105"/>
    <col min="8196" max="8196" width="32.28515625" style="105" customWidth="1"/>
    <col min="8197" max="8208" width="8.5703125" style="105" customWidth="1"/>
    <col min="8209" max="8451" width="11.42578125" style="105"/>
    <col min="8452" max="8452" width="32.28515625" style="105" customWidth="1"/>
    <col min="8453" max="8464" width="8.5703125" style="105" customWidth="1"/>
    <col min="8465" max="8707" width="11.42578125" style="105"/>
    <col min="8708" max="8708" width="32.28515625" style="105" customWidth="1"/>
    <col min="8709" max="8720" width="8.5703125" style="105" customWidth="1"/>
    <col min="8721" max="8963" width="11.42578125" style="105"/>
    <col min="8964" max="8964" width="32.28515625" style="105" customWidth="1"/>
    <col min="8965" max="8976" width="8.5703125" style="105" customWidth="1"/>
    <col min="8977" max="9219" width="11.42578125" style="105"/>
    <col min="9220" max="9220" width="32.28515625" style="105" customWidth="1"/>
    <col min="9221" max="9232" width="8.5703125" style="105" customWidth="1"/>
    <col min="9233" max="9475" width="11.42578125" style="105"/>
    <col min="9476" max="9476" width="32.28515625" style="105" customWidth="1"/>
    <col min="9477" max="9488" width="8.5703125" style="105" customWidth="1"/>
    <col min="9489" max="9731" width="11.42578125" style="105"/>
    <col min="9732" max="9732" width="32.28515625" style="105" customWidth="1"/>
    <col min="9733" max="9744" width="8.5703125" style="105" customWidth="1"/>
    <col min="9745" max="9987" width="11.42578125" style="105"/>
    <col min="9988" max="9988" width="32.28515625" style="105" customWidth="1"/>
    <col min="9989" max="10000" width="8.5703125" style="105" customWidth="1"/>
    <col min="10001" max="10243" width="11.42578125" style="105"/>
    <col min="10244" max="10244" width="32.28515625" style="105" customWidth="1"/>
    <col min="10245" max="10256" width="8.5703125" style="105" customWidth="1"/>
    <col min="10257" max="10499" width="11.42578125" style="105"/>
    <col min="10500" max="10500" width="32.28515625" style="105" customWidth="1"/>
    <col min="10501" max="10512" width="8.5703125" style="105" customWidth="1"/>
    <col min="10513" max="10755" width="11.42578125" style="105"/>
    <col min="10756" max="10756" width="32.28515625" style="105" customWidth="1"/>
    <col min="10757" max="10768" width="8.5703125" style="105" customWidth="1"/>
    <col min="10769" max="11011" width="11.42578125" style="105"/>
    <col min="11012" max="11012" width="32.28515625" style="105" customWidth="1"/>
    <col min="11013" max="11024" width="8.5703125" style="105" customWidth="1"/>
    <col min="11025" max="11267" width="11.42578125" style="105"/>
    <col min="11268" max="11268" width="32.28515625" style="105" customWidth="1"/>
    <col min="11269" max="11280" width="8.5703125" style="105" customWidth="1"/>
    <col min="11281" max="11523" width="11.42578125" style="105"/>
    <col min="11524" max="11524" width="32.28515625" style="105" customWidth="1"/>
    <col min="11525" max="11536" width="8.5703125" style="105" customWidth="1"/>
    <col min="11537" max="11779" width="11.42578125" style="105"/>
    <col min="11780" max="11780" width="32.28515625" style="105" customWidth="1"/>
    <col min="11781" max="11792" width="8.5703125" style="105" customWidth="1"/>
    <col min="11793" max="12035" width="11.42578125" style="105"/>
    <col min="12036" max="12036" width="32.28515625" style="105" customWidth="1"/>
    <col min="12037" max="12048" width="8.5703125" style="105" customWidth="1"/>
    <col min="12049" max="12291" width="11.42578125" style="105"/>
    <col min="12292" max="12292" width="32.28515625" style="105" customWidth="1"/>
    <col min="12293" max="12304" width="8.5703125" style="105" customWidth="1"/>
    <col min="12305" max="12547" width="11.42578125" style="105"/>
    <col min="12548" max="12548" width="32.28515625" style="105" customWidth="1"/>
    <col min="12549" max="12560" width="8.5703125" style="105" customWidth="1"/>
    <col min="12561" max="12803" width="11.42578125" style="105"/>
    <col min="12804" max="12804" width="32.28515625" style="105" customWidth="1"/>
    <col min="12805" max="12816" width="8.5703125" style="105" customWidth="1"/>
    <col min="12817" max="13059" width="11.42578125" style="105"/>
    <col min="13060" max="13060" width="32.28515625" style="105" customWidth="1"/>
    <col min="13061" max="13072" width="8.5703125" style="105" customWidth="1"/>
    <col min="13073" max="13315" width="11.42578125" style="105"/>
    <col min="13316" max="13316" width="32.28515625" style="105" customWidth="1"/>
    <col min="13317" max="13328" width="8.5703125" style="105" customWidth="1"/>
    <col min="13329" max="13571" width="11.42578125" style="105"/>
    <col min="13572" max="13572" width="32.28515625" style="105" customWidth="1"/>
    <col min="13573" max="13584" width="8.5703125" style="105" customWidth="1"/>
    <col min="13585" max="13827" width="11.42578125" style="105"/>
    <col min="13828" max="13828" width="32.28515625" style="105" customWidth="1"/>
    <col min="13829" max="13840" width="8.5703125" style="105" customWidth="1"/>
    <col min="13841" max="14083" width="11.42578125" style="105"/>
    <col min="14084" max="14084" width="32.28515625" style="105" customWidth="1"/>
    <col min="14085" max="14096" width="8.5703125" style="105" customWidth="1"/>
    <col min="14097" max="14339" width="11.42578125" style="105"/>
    <col min="14340" max="14340" width="32.28515625" style="105" customWidth="1"/>
    <col min="14341" max="14352" width="8.5703125" style="105" customWidth="1"/>
    <col min="14353" max="14595" width="11.42578125" style="105"/>
    <col min="14596" max="14596" width="32.28515625" style="105" customWidth="1"/>
    <col min="14597" max="14608" width="8.5703125" style="105" customWidth="1"/>
    <col min="14609" max="14851" width="11.42578125" style="105"/>
    <col min="14852" max="14852" width="32.28515625" style="105" customWidth="1"/>
    <col min="14853" max="14864" width="8.5703125" style="105" customWidth="1"/>
    <col min="14865" max="15107" width="11.42578125" style="105"/>
    <col min="15108" max="15108" width="32.28515625" style="105" customWidth="1"/>
    <col min="15109" max="15120" width="8.5703125" style="105" customWidth="1"/>
    <col min="15121" max="15363" width="11.42578125" style="105"/>
    <col min="15364" max="15364" width="32.28515625" style="105" customWidth="1"/>
    <col min="15365" max="15376" width="8.5703125" style="105" customWidth="1"/>
    <col min="15377" max="15619" width="11.42578125" style="105"/>
    <col min="15620" max="15620" width="32.28515625" style="105" customWidth="1"/>
    <col min="15621" max="15632" width="8.5703125" style="105" customWidth="1"/>
    <col min="15633" max="15875" width="11.42578125" style="105"/>
    <col min="15876" max="15876" width="32.28515625" style="105" customWidth="1"/>
    <col min="15877" max="15888" width="8.5703125" style="105" customWidth="1"/>
    <col min="15889" max="16131" width="11.42578125" style="105"/>
    <col min="16132" max="16132" width="32.28515625" style="105" customWidth="1"/>
    <col min="16133" max="16144" width="8.5703125" style="105" customWidth="1"/>
    <col min="16145" max="16377" width="11.42578125" style="105"/>
    <col min="16378" max="16384" width="11.42578125" style="105" customWidth="1"/>
  </cols>
  <sheetData>
    <row r="1" spans="1:26" ht="18.75" x14ac:dyDescent="0.25">
      <c r="A1" s="554">
        <v>1</v>
      </c>
      <c r="B1" s="66" t="s">
        <v>531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26" ht="21" x14ac:dyDescent="0.25">
      <c r="A2" s="554">
        <v>2</v>
      </c>
      <c r="B2" s="66" t="s">
        <v>1057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6" s="7" customFormat="1" ht="19.5" thickBot="1" x14ac:dyDescent="0.35">
      <c r="A3" s="554">
        <v>3</v>
      </c>
      <c r="B3" s="444" t="s">
        <v>1096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</row>
    <row r="4" spans="1:26" ht="24.75" customHeight="1" thickTop="1" x14ac:dyDescent="0.25">
      <c r="A4" s="554">
        <v>4</v>
      </c>
      <c r="B4" s="682" t="s">
        <v>518</v>
      </c>
      <c r="C4" s="591" t="s">
        <v>0</v>
      </c>
      <c r="D4" s="578"/>
      <c r="E4" s="578"/>
      <c r="F4" s="577" t="s">
        <v>1090</v>
      </c>
      <c r="G4" s="578"/>
      <c r="H4" s="579"/>
      <c r="I4" s="577" t="s">
        <v>1091</v>
      </c>
      <c r="J4" s="578"/>
      <c r="K4" s="579"/>
      <c r="L4" s="578" t="s">
        <v>1092</v>
      </c>
      <c r="M4" s="578"/>
      <c r="N4" s="578"/>
      <c r="O4" s="577" t="s">
        <v>1093</v>
      </c>
      <c r="P4" s="578"/>
      <c r="Q4" s="579"/>
      <c r="R4" s="577" t="s">
        <v>1094</v>
      </c>
      <c r="S4" s="578"/>
      <c r="T4" s="578"/>
      <c r="U4" s="577" t="s">
        <v>1095</v>
      </c>
      <c r="V4" s="578"/>
      <c r="W4" s="578"/>
    </row>
    <row r="5" spans="1:26" ht="28.5" customHeight="1" thickBot="1" x14ac:dyDescent="0.25">
      <c r="A5" s="554">
        <v>5</v>
      </c>
      <c r="B5" s="683"/>
      <c r="C5" s="110" t="s">
        <v>0</v>
      </c>
      <c r="D5" s="33" t="s">
        <v>28</v>
      </c>
      <c r="E5" s="110" t="s">
        <v>519</v>
      </c>
      <c r="F5" s="111" t="s">
        <v>0</v>
      </c>
      <c r="G5" s="33" t="s">
        <v>28</v>
      </c>
      <c r="H5" s="112" t="s">
        <v>519</v>
      </c>
      <c r="I5" s="111" t="s">
        <v>0</v>
      </c>
      <c r="J5" s="33" t="s">
        <v>28</v>
      </c>
      <c r="K5" s="112" t="s">
        <v>519</v>
      </c>
      <c r="L5" s="110" t="s">
        <v>0</v>
      </c>
      <c r="M5" s="33" t="s">
        <v>28</v>
      </c>
      <c r="N5" s="110" t="s">
        <v>519</v>
      </c>
      <c r="O5" s="111" t="s">
        <v>0</v>
      </c>
      <c r="P5" s="33" t="s">
        <v>28</v>
      </c>
      <c r="Q5" s="112" t="s">
        <v>519</v>
      </c>
      <c r="R5" s="111" t="s">
        <v>0</v>
      </c>
      <c r="S5" s="33" t="s">
        <v>28</v>
      </c>
      <c r="T5" s="112" t="s">
        <v>519</v>
      </c>
      <c r="U5" s="110" t="s">
        <v>0</v>
      </c>
      <c r="V5" s="33" t="s">
        <v>28</v>
      </c>
      <c r="W5" s="110" t="s">
        <v>519</v>
      </c>
    </row>
    <row r="6" spans="1:26" ht="28.5" customHeight="1" thickTop="1" thickBot="1" x14ac:dyDescent="0.3">
      <c r="A6" s="554">
        <v>6</v>
      </c>
      <c r="B6" s="478" t="s">
        <v>0</v>
      </c>
      <c r="C6" s="113">
        <f>+D6+E6</f>
        <v>0</v>
      </c>
      <c r="D6" s="114">
        <f>SUM(D7:D9)</f>
        <v>0</v>
      </c>
      <c r="E6" s="115">
        <f>SUM(E7:E9)</f>
        <v>0</v>
      </c>
      <c r="F6" s="116">
        <f>+G6+H6</f>
        <v>0</v>
      </c>
      <c r="G6" s="114">
        <f>SUM(G7:G9)</f>
        <v>0</v>
      </c>
      <c r="H6" s="117">
        <f>SUM(H7:H9)</f>
        <v>0</v>
      </c>
      <c r="I6" s="116">
        <f>+J6+K6</f>
        <v>0</v>
      </c>
      <c r="J6" s="114">
        <f>SUM(J7:J9)</f>
        <v>0</v>
      </c>
      <c r="K6" s="117">
        <f>SUM(K7:K9)</f>
        <v>0</v>
      </c>
      <c r="L6" s="116">
        <f>+M6+N6</f>
        <v>0</v>
      </c>
      <c r="M6" s="114">
        <f>SUM(M7:M9)</f>
        <v>0</v>
      </c>
      <c r="N6" s="117">
        <f>SUM(N7:N9)</f>
        <v>0</v>
      </c>
      <c r="O6" s="116">
        <f>+P6+Q6</f>
        <v>0</v>
      </c>
      <c r="P6" s="114">
        <f>SUM(P7:P9)</f>
        <v>0</v>
      </c>
      <c r="Q6" s="117">
        <f>SUM(Q7:Q9)</f>
        <v>0</v>
      </c>
      <c r="R6" s="116">
        <f>+S6+T6</f>
        <v>0</v>
      </c>
      <c r="S6" s="114">
        <f>SUM(S7:S9)</f>
        <v>0</v>
      </c>
      <c r="T6" s="117">
        <f>SUM(T7:T9)</f>
        <v>0</v>
      </c>
      <c r="U6" s="115">
        <f>+V6+W6</f>
        <v>0</v>
      </c>
      <c r="V6" s="114">
        <f>SUM(V7:V9)</f>
        <v>0</v>
      </c>
      <c r="W6" s="115">
        <f>SUM(W7:W9)</f>
        <v>0</v>
      </c>
    </row>
    <row r="7" spans="1:26" ht="28.5" hidden="1" customHeight="1" x14ac:dyDescent="0.25">
      <c r="A7" s="554">
        <v>7</v>
      </c>
      <c r="B7" s="476" t="s">
        <v>520</v>
      </c>
      <c r="C7" s="119">
        <f>+D7+E7</f>
        <v>0</v>
      </c>
      <c r="D7" s="120">
        <f>+G7+J7+M7+P7+S7+V7</f>
        <v>0</v>
      </c>
      <c r="E7" s="121">
        <f>+H7+K7+N7+Q7+T7+W7</f>
        <v>0</v>
      </c>
      <c r="F7" s="122">
        <f>+G7+H7</f>
        <v>0</v>
      </c>
      <c r="G7" s="463"/>
      <c r="H7" s="464"/>
      <c r="I7" s="122">
        <f>+J7+K7</f>
        <v>0</v>
      </c>
      <c r="J7" s="463"/>
      <c r="K7" s="464"/>
      <c r="L7" s="679"/>
      <c r="M7" s="680"/>
      <c r="N7" s="681"/>
      <c r="O7" s="679"/>
      <c r="P7" s="680"/>
      <c r="Q7" s="681"/>
      <c r="R7" s="679"/>
      <c r="S7" s="680"/>
      <c r="T7" s="681"/>
      <c r="U7" s="679"/>
      <c r="V7" s="680"/>
      <c r="W7" s="680"/>
    </row>
    <row r="8" spans="1:26" ht="28.5" customHeight="1" x14ac:dyDescent="0.25">
      <c r="A8" s="554">
        <v>8</v>
      </c>
      <c r="B8" s="476" t="s">
        <v>521</v>
      </c>
      <c r="C8" s="123">
        <f t="shared" ref="C8:C9" si="0">+D8+E8</f>
        <v>0</v>
      </c>
      <c r="D8" s="124">
        <f>+G8+J8+M8+P8+S8+V8</f>
        <v>0</v>
      </c>
      <c r="E8" s="125">
        <f t="shared" ref="E8:E9" si="1">+H8+K8+N8+Q8+T8+W8</f>
        <v>0</v>
      </c>
      <c r="F8" s="126">
        <f t="shared" ref="F8:F9" si="2">+G8+H8</f>
        <v>0</v>
      </c>
      <c r="G8" s="465"/>
      <c r="H8" s="466"/>
      <c r="I8" s="126">
        <f t="shared" ref="I8:I9" si="3">+J8+K8</f>
        <v>0</v>
      </c>
      <c r="J8" s="465"/>
      <c r="K8" s="466"/>
      <c r="L8" s="126">
        <f t="shared" ref="L8:L9" si="4">+M8+N8</f>
        <v>0</v>
      </c>
      <c r="M8" s="465"/>
      <c r="N8" s="466"/>
      <c r="O8" s="126">
        <f t="shared" ref="O8:O9" si="5">+P8+Q8</f>
        <v>0</v>
      </c>
      <c r="P8" s="465"/>
      <c r="Q8" s="466"/>
      <c r="R8" s="126">
        <f t="shared" ref="R8:R9" si="6">+S8+T8</f>
        <v>0</v>
      </c>
      <c r="S8" s="465"/>
      <c r="T8" s="466"/>
      <c r="U8" s="126">
        <f t="shared" ref="U8:U9" si="7">+V8+W8</f>
        <v>0</v>
      </c>
      <c r="V8" s="465"/>
      <c r="W8" s="469"/>
    </row>
    <row r="9" spans="1:26" ht="28.5" customHeight="1" thickBot="1" x14ac:dyDescent="0.3">
      <c r="A9" s="554">
        <v>9</v>
      </c>
      <c r="B9" s="477" t="s">
        <v>522</v>
      </c>
      <c r="C9" s="128">
        <f t="shared" si="0"/>
        <v>0</v>
      </c>
      <c r="D9" s="129">
        <f>+G9+J9+M9+P9+S9+V9</f>
        <v>0</v>
      </c>
      <c r="E9" s="130">
        <f t="shared" si="1"/>
        <v>0</v>
      </c>
      <c r="F9" s="131">
        <f t="shared" si="2"/>
        <v>0</v>
      </c>
      <c r="G9" s="467"/>
      <c r="H9" s="468"/>
      <c r="I9" s="131">
        <f t="shared" si="3"/>
        <v>0</v>
      </c>
      <c r="J9" s="467"/>
      <c r="K9" s="468"/>
      <c r="L9" s="131">
        <f t="shared" si="4"/>
        <v>0</v>
      </c>
      <c r="M9" s="467"/>
      <c r="N9" s="468"/>
      <c r="O9" s="131">
        <f t="shared" si="5"/>
        <v>0</v>
      </c>
      <c r="P9" s="467"/>
      <c r="Q9" s="468"/>
      <c r="R9" s="131">
        <f t="shared" si="6"/>
        <v>0</v>
      </c>
      <c r="S9" s="467"/>
      <c r="T9" s="468"/>
      <c r="U9" s="131">
        <f t="shared" si="7"/>
        <v>0</v>
      </c>
      <c r="V9" s="467"/>
      <c r="W9" s="470"/>
    </row>
    <row r="10" spans="1:26" ht="17.25" customHeight="1" thickTop="1" x14ac:dyDescent="0.25">
      <c r="A10" s="554">
        <v>10</v>
      </c>
      <c r="B10" s="684" t="s">
        <v>1058</v>
      </c>
      <c r="C10" s="684"/>
      <c r="D10" s="684"/>
      <c r="E10" s="684"/>
      <c r="G10" s="132" t="str">
        <f>IF(G6&gt;'Cuadro 1'!G11,"XX","")</f>
        <v/>
      </c>
      <c r="H10" s="132" t="str">
        <f>IF(H6&gt;'Cuadro 1'!H11,"XX","")</f>
        <v/>
      </c>
      <c r="I10" s="133"/>
      <c r="J10" s="132" t="str">
        <f>IF(J6&gt;'Cuadro 1'!J11,"XX","")</f>
        <v/>
      </c>
      <c r="K10" s="132" t="str">
        <f>IF(K6&gt;'Cuadro 1'!K11,"XX","")</f>
        <v/>
      </c>
      <c r="L10" s="133"/>
      <c r="M10" s="132" t="str">
        <f>IF(M6&gt;'Cuadro 1'!M11,"XX","")</f>
        <v/>
      </c>
      <c r="N10" s="132" t="str">
        <f>IF(N6&gt;'Cuadro 1'!N11,"XX","")</f>
        <v/>
      </c>
      <c r="O10" s="133"/>
      <c r="P10" s="132" t="str">
        <f>IF(P6&gt;'Cuadro 1'!P11,"XX","")</f>
        <v/>
      </c>
      <c r="Q10" s="132" t="str">
        <f>IF(Q6&gt;'Cuadro 1'!Q11,"XX","")</f>
        <v/>
      </c>
      <c r="R10" s="133"/>
      <c r="S10" s="132" t="str">
        <f>IF(S6&gt;'Cuadro 1'!S11,"XX","")</f>
        <v/>
      </c>
      <c r="T10" s="132" t="str">
        <f>IF(T6&gt;'Cuadro 1'!T11,"XX","")</f>
        <v/>
      </c>
      <c r="U10" s="133"/>
      <c r="V10" s="132" t="str">
        <f>IF(V6&gt;'Cuadro 1'!V11,"XX","")</f>
        <v/>
      </c>
      <c r="W10" s="132" t="str">
        <f>IF(W6&gt;'Cuadro 1'!W11,"XX","")</f>
        <v/>
      </c>
    </row>
    <row r="11" spans="1:26" ht="15.75" customHeight="1" x14ac:dyDescent="0.25">
      <c r="A11" s="554">
        <v>11</v>
      </c>
      <c r="B11" s="685"/>
      <c r="C11" s="685"/>
      <c r="D11" s="685"/>
      <c r="E11" s="685"/>
      <c r="F11" s="7"/>
      <c r="G11" s="7"/>
      <c r="H11" s="7"/>
      <c r="I11" s="669" t="str">
        <f>IF(OR(G10="XX",H10="XX",J10="XX",K10="XX",M10="XX",N10="XX",P10="XX",Q10="XX",S10="XX",T10="XX",V10="XX",W10="XX"),"XX = El dato de excluidos por motivo de trabajo, no puede ser mayor a lo reportado en la línea de Exclusión del Cuadro 1.","")</f>
        <v/>
      </c>
      <c r="J11" s="669"/>
      <c r="K11" s="669"/>
      <c r="L11" s="669"/>
      <c r="M11" s="669"/>
      <c r="N11" s="669"/>
      <c r="O11" s="669"/>
      <c r="P11" s="669"/>
      <c r="Q11" s="669"/>
      <c r="R11" s="669"/>
      <c r="S11" s="669"/>
      <c r="T11" s="669"/>
      <c r="U11" s="669"/>
      <c r="V11" s="669"/>
      <c r="W11" s="669"/>
    </row>
    <row r="12" spans="1:26" ht="15.75" customHeight="1" x14ac:dyDescent="0.25">
      <c r="A12" s="554">
        <v>12</v>
      </c>
      <c r="B12" s="685"/>
      <c r="C12" s="685"/>
      <c r="D12" s="685"/>
      <c r="E12" s="685"/>
      <c r="I12" s="669"/>
      <c r="J12" s="669"/>
      <c r="K12" s="669"/>
      <c r="L12" s="669"/>
      <c r="M12" s="669"/>
      <c r="N12" s="669"/>
      <c r="O12" s="669"/>
      <c r="P12" s="669"/>
      <c r="Q12" s="669"/>
      <c r="R12" s="669"/>
      <c r="S12" s="669"/>
      <c r="T12" s="669"/>
      <c r="U12" s="669"/>
      <c r="V12" s="669"/>
      <c r="W12" s="669"/>
    </row>
    <row r="13" spans="1:26" ht="15.75" customHeight="1" x14ac:dyDescent="0.25">
      <c r="A13" s="554">
        <v>13</v>
      </c>
      <c r="B13" s="685"/>
      <c r="C13" s="685"/>
      <c r="D13" s="685"/>
      <c r="E13" s="685"/>
      <c r="U13" s="134"/>
      <c r="V13" s="134"/>
      <c r="W13" s="134"/>
    </row>
    <row r="14" spans="1:26" x14ac:dyDescent="0.25">
      <c r="A14" s="554">
        <v>14</v>
      </c>
      <c r="B14" s="136"/>
      <c r="C14" s="136"/>
      <c r="D14" s="136"/>
      <c r="E14" s="136"/>
      <c r="U14" s="134"/>
      <c r="V14" s="134"/>
      <c r="W14" s="134"/>
    </row>
    <row r="15" spans="1:26" ht="18.75" customHeight="1" x14ac:dyDescent="0.25">
      <c r="A15" s="554">
        <v>15</v>
      </c>
      <c r="B15" s="99" t="s">
        <v>523</v>
      </c>
      <c r="C15" s="100"/>
      <c r="D15" s="101"/>
      <c r="E15" s="10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6" ht="18" customHeight="1" x14ac:dyDescent="0.25">
      <c r="A16" s="554">
        <v>16</v>
      </c>
      <c r="B16" s="670"/>
      <c r="C16" s="671"/>
      <c r="D16" s="671"/>
      <c r="E16" s="671"/>
      <c r="F16" s="671"/>
      <c r="G16" s="671"/>
      <c r="H16" s="671"/>
      <c r="I16" s="671"/>
      <c r="J16" s="671"/>
      <c r="K16" s="671"/>
      <c r="L16" s="671"/>
      <c r="M16" s="671"/>
      <c r="N16" s="671"/>
      <c r="O16" s="671"/>
      <c r="P16" s="671"/>
      <c r="Q16" s="671"/>
      <c r="R16" s="671"/>
      <c r="S16" s="671"/>
      <c r="T16" s="671"/>
      <c r="U16" s="671"/>
      <c r="V16" s="671"/>
      <c r="W16" s="672"/>
    </row>
    <row r="17" spans="1:23" s="7" customFormat="1" ht="18" customHeight="1" x14ac:dyDescent="0.25">
      <c r="A17" s="554"/>
      <c r="B17" s="673"/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674"/>
      <c r="S17" s="674"/>
      <c r="T17" s="674"/>
      <c r="U17" s="674"/>
      <c r="V17" s="674"/>
      <c r="W17" s="675"/>
    </row>
    <row r="18" spans="1:23" s="7" customFormat="1" ht="18" customHeight="1" x14ac:dyDescent="0.25">
      <c r="A18" s="554"/>
      <c r="B18" s="673"/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5"/>
    </row>
    <row r="19" spans="1:23" s="7" customFormat="1" ht="18" customHeight="1" x14ac:dyDescent="0.25">
      <c r="A19" s="554"/>
      <c r="B19" s="673"/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5"/>
    </row>
    <row r="20" spans="1:23" s="7" customFormat="1" ht="18" customHeight="1" x14ac:dyDescent="0.25">
      <c r="A20" s="554"/>
      <c r="B20" s="676"/>
      <c r="C20" s="677"/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7"/>
      <c r="T20" s="677"/>
      <c r="U20" s="677"/>
      <c r="V20" s="677"/>
      <c r="W20" s="678"/>
    </row>
    <row r="21" spans="1:23" s="7" customFormat="1" ht="18" customHeight="1" x14ac:dyDescent="0.25">
      <c r="A21" s="55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</row>
    <row r="22" spans="1:23" s="7" customFormat="1" ht="18" customHeight="1" x14ac:dyDescent="0.25">
      <c r="A22" s="55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</row>
  </sheetData>
  <sheetProtection algorithmName="SHA-512" hashValue="21oQWEKss2RLoAgijcAHlj0deVPN4ioGHO7DlMf05ucWj46InREBt7jwojXf2NKVL+PZ97sYmq5hJCpuCKXP1A==" saltValue="m9OJrVx+acWFT2fqcDIMaw==" spinCount="100000" sheet="1" objects="1" scenarios="1"/>
  <protectedRanges>
    <protectedRange sqref="G7:H9 J7:K9 M7:N9 P7:Q9 S7:T9 V7:W9" name="Rango1_3"/>
  </protectedRanges>
  <mergeCells count="15">
    <mergeCell ref="I11:W12"/>
    <mergeCell ref="B16:W20"/>
    <mergeCell ref="R4:T4"/>
    <mergeCell ref="U4:W4"/>
    <mergeCell ref="L7:N7"/>
    <mergeCell ref="O7:Q7"/>
    <mergeCell ref="R7:T7"/>
    <mergeCell ref="U7:W7"/>
    <mergeCell ref="B4:B5"/>
    <mergeCell ref="C4:E4"/>
    <mergeCell ref="F4:H4"/>
    <mergeCell ref="I4:K4"/>
    <mergeCell ref="L4:N4"/>
    <mergeCell ref="O4:Q4"/>
    <mergeCell ref="B10:E13"/>
  </mergeCells>
  <conditionalFormatting sqref="C6:E9">
    <cfRule type="cellIs" dxfId="30" priority="20" operator="equal">
      <formula>0</formula>
    </cfRule>
  </conditionalFormatting>
  <conditionalFormatting sqref="F7:F9">
    <cfRule type="cellIs" dxfId="29" priority="9" operator="equal">
      <formula>0</formula>
    </cfRule>
  </conditionalFormatting>
  <conditionalFormatting sqref="F6:W6">
    <cfRule type="cellIs" dxfId="28" priority="11" operator="equal">
      <formula>0</formula>
    </cfRule>
  </conditionalFormatting>
  <conditionalFormatting sqref="I7:I9">
    <cfRule type="cellIs" dxfId="27" priority="13" operator="equal">
      <formula>0</formula>
    </cfRule>
  </conditionalFormatting>
  <conditionalFormatting sqref="I11:W12">
    <cfRule type="notContainsBlanks" dxfId="26" priority="19">
      <formula>LEN(TRIM(I11))&gt;0</formula>
    </cfRule>
  </conditionalFormatting>
  <conditionalFormatting sqref="L7:L9">
    <cfRule type="cellIs" dxfId="25" priority="7" operator="equal">
      <formula>0</formula>
    </cfRule>
  </conditionalFormatting>
  <conditionalFormatting sqref="O7:O9">
    <cfRule type="cellIs" dxfId="24" priority="5" operator="equal">
      <formula>0</formula>
    </cfRule>
  </conditionalFormatting>
  <conditionalFormatting sqref="R7:R9">
    <cfRule type="cellIs" dxfId="23" priority="3" operator="equal">
      <formula>0</formula>
    </cfRule>
  </conditionalFormatting>
  <conditionalFormatting sqref="U7:U9">
    <cfRule type="cellIs" dxfId="22" priority="1" operator="equal">
      <formula>0</formula>
    </cfRule>
  </conditionalFormatting>
  <dataValidations count="2">
    <dataValidation allowBlank="1" showErrorMessage="1" prompt="Sólo para Instituciones PRIVADAS." sqref="F6:W9" xr:uid="{00000000-0002-0000-1200-000000000000}"/>
    <dataValidation allowBlank="1" showInputMessage="1" showErrorMessage="1" prompt="Sólo para Instituciones PRIVADAS." sqref="JE65535:JF65536 TA65535:TB65536 ACW65535:ACX65536 AMS65535:AMT65536 AWO65535:AWP65536 BGK65535:BGL65536 BQG65535:BQH65536 CAC65535:CAD65536 CJY65535:CJZ65536 CTU65535:CTV65536 DDQ65535:DDR65536 DNM65535:DNN65536 DXI65535:DXJ65536 EHE65535:EHF65536 ERA65535:ERB65536 FAW65535:FAX65536 FKS65535:FKT65536 FUO65535:FUP65536 GEK65535:GEL65536 GOG65535:GOH65536 GYC65535:GYD65536 HHY65535:HHZ65536 HRU65535:HRV65536 IBQ65535:IBR65536 ILM65535:ILN65536 IVI65535:IVJ65536 JFE65535:JFF65536 JPA65535:JPB65536 JYW65535:JYX65536 KIS65535:KIT65536 KSO65535:KSP65536 LCK65535:LCL65536 LMG65535:LMH65536 LWC65535:LWD65536 MFY65535:MFZ65536 MPU65535:MPV65536 MZQ65535:MZR65536 NJM65535:NJN65536 NTI65535:NTJ65536 ODE65535:ODF65536 ONA65535:ONB65536 OWW65535:OWX65536 PGS65535:PGT65536 PQO65535:PQP65536 QAK65535:QAL65536 QKG65535:QKH65536 QUC65535:QUD65536 RDY65535:RDZ65536 RNU65535:RNV65536 RXQ65535:RXR65536 SHM65535:SHN65536 SRI65535:SRJ65536 TBE65535:TBF65536 TLA65535:TLB65536 TUW65535:TUX65536 UES65535:UET65536 UOO65535:UOP65536 UYK65535:UYL65536 VIG65535:VIH65536 VSC65535:VSD65536 WBY65535:WBZ65536 WLU65535:WLV65536 WVQ65535:WVR65536 JE131071:JF131072 TA131071:TB131072 ACW131071:ACX131072 AMS131071:AMT131072 AWO131071:AWP131072 BGK131071:BGL131072 BQG131071:BQH131072 CAC131071:CAD131072 CJY131071:CJZ131072 CTU131071:CTV131072 DDQ131071:DDR131072 DNM131071:DNN131072 DXI131071:DXJ131072 EHE131071:EHF131072 ERA131071:ERB131072 FAW131071:FAX131072 FKS131071:FKT131072 FUO131071:FUP131072 GEK131071:GEL131072 GOG131071:GOH131072 GYC131071:GYD131072 HHY131071:HHZ131072 HRU131071:HRV131072 IBQ131071:IBR131072 ILM131071:ILN131072 IVI131071:IVJ131072 JFE131071:JFF131072 JPA131071:JPB131072 JYW131071:JYX131072 KIS131071:KIT131072 KSO131071:KSP131072 LCK131071:LCL131072 LMG131071:LMH131072 LWC131071:LWD131072 MFY131071:MFZ131072 MPU131071:MPV131072 MZQ131071:MZR131072 NJM131071:NJN131072 NTI131071:NTJ131072 ODE131071:ODF131072 ONA131071:ONB131072 OWW131071:OWX131072 PGS131071:PGT131072 PQO131071:PQP131072 QAK131071:QAL131072 QKG131071:QKH131072 QUC131071:QUD131072 RDY131071:RDZ131072 RNU131071:RNV131072 RXQ131071:RXR131072 SHM131071:SHN131072 SRI131071:SRJ131072 TBE131071:TBF131072 TLA131071:TLB131072 TUW131071:TUX131072 UES131071:UET131072 UOO131071:UOP131072 UYK131071:UYL131072 VIG131071:VIH131072 VSC131071:VSD131072 WBY131071:WBZ131072 WLU131071:WLV131072 WVQ131071:WVR131072 JE196607:JF196608 TA196607:TB196608 ACW196607:ACX196608 AMS196607:AMT196608 AWO196607:AWP196608 BGK196607:BGL196608 BQG196607:BQH196608 CAC196607:CAD196608 CJY196607:CJZ196608 CTU196607:CTV196608 DDQ196607:DDR196608 DNM196607:DNN196608 DXI196607:DXJ196608 EHE196607:EHF196608 ERA196607:ERB196608 FAW196607:FAX196608 FKS196607:FKT196608 FUO196607:FUP196608 GEK196607:GEL196608 GOG196607:GOH196608 GYC196607:GYD196608 HHY196607:HHZ196608 HRU196607:HRV196608 IBQ196607:IBR196608 ILM196607:ILN196608 IVI196607:IVJ196608 JFE196607:JFF196608 JPA196607:JPB196608 JYW196607:JYX196608 KIS196607:KIT196608 KSO196607:KSP196608 LCK196607:LCL196608 LMG196607:LMH196608 LWC196607:LWD196608 MFY196607:MFZ196608 MPU196607:MPV196608 MZQ196607:MZR196608 NJM196607:NJN196608 NTI196607:NTJ196608 ODE196607:ODF196608 ONA196607:ONB196608 OWW196607:OWX196608 PGS196607:PGT196608 PQO196607:PQP196608 QAK196607:QAL196608 QKG196607:QKH196608 QUC196607:QUD196608 RDY196607:RDZ196608 RNU196607:RNV196608 RXQ196607:RXR196608 SHM196607:SHN196608 SRI196607:SRJ196608 TBE196607:TBF196608 TLA196607:TLB196608 TUW196607:TUX196608 UES196607:UET196608 UOO196607:UOP196608 UYK196607:UYL196608 VIG196607:VIH196608 VSC196607:VSD196608 WBY196607:WBZ196608 WLU196607:WLV196608 WVQ196607:WVR196608 JE262143:JF262144 TA262143:TB262144 ACW262143:ACX262144 AMS262143:AMT262144 AWO262143:AWP262144 BGK262143:BGL262144 BQG262143:BQH262144 CAC262143:CAD262144 CJY262143:CJZ262144 CTU262143:CTV262144 DDQ262143:DDR262144 DNM262143:DNN262144 DXI262143:DXJ262144 EHE262143:EHF262144 ERA262143:ERB262144 FAW262143:FAX262144 FKS262143:FKT262144 FUO262143:FUP262144 GEK262143:GEL262144 GOG262143:GOH262144 GYC262143:GYD262144 HHY262143:HHZ262144 HRU262143:HRV262144 IBQ262143:IBR262144 ILM262143:ILN262144 IVI262143:IVJ262144 JFE262143:JFF262144 JPA262143:JPB262144 JYW262143:JYX262144 KIS262143:KIT262144 KSO262143:KSP262144 LCK262143:LCL262144 LMG262143:LMH262144 LWC262143:LWD262144 MFY262143:MFZ262144 MPU262143:MPV262144 MZQ262143:MZR262144 NJM262143:NJN262144 NTI262143:NTJ262144 ODE262143:ODF262144 ONA262143:ONB262144 OWW262143:OWX262144 PGS262143:PGT262144 PQO262143:PQP262144 QAK262143:QAL262144 QKG262143:QKH262144 QUC262143:QUD262144 RDY262143:RDZ262144 RNU262143:RNV262144 RXQ262143:RXR262144 SHM262143:SHN262144 SRI262143:SRJ262144 TBE262143:TBF262144 TLA262143:TLB262144 TUW262143:TUX262144 UES262143:UET262144 UOO262143:UOP262144 UYK262143:UYL262144 VIG262143:VIH262144 VSC262143:VSD262144 WBY262143:WBZ262144 WLU262143:WLV262144 WVQ262143:WVR262144 JE327679:JF327680 TA327679:TB327680 ACW327679:ACX327680 AMS327679:AMT327680 AWO327679:AWP327680 BGK327679:BGL327680 BQG327679:BQH327680 CAC327679:CAD327680 CJY327679:CJZ327680 CTU327679:CTV327680 DDQ327679:DDR327680 DNM327679:DNN327680 DXI327679:DXJ327680 EHE327679:EHF327680 ERA327679:ERB327680 FAW327679:FAX327680 FKS327679:FKT327680 FUO327679:FUP327680 GEK327679:GEL327680 GOG327679:GOH327680 GYC327679:GYD327680 HHY327679:HHZ327680 HRU327679:HRV327680 IBQ327679:IBR327680 ILM327679:ILN327680 IVI327679:IVJ327680 JFE327679:JFF327680 JPA327679:JPB327680 JYW327679:JYX327680 KIS327679:KIT327680 KSO327679:KSP327680 LCK327679:LCL327680 LMG327679:LMH327680 LWC327679:LWD327680 MFY327679:MFZ327680 MPU327679:MPV327680 MZQ327679:MZR327680 NJM327679:NJN327680 NTI327679:NTJ327680 ODE327679:ODF327680 ONA327679:ONB327680 OWW327679:OWX327680 PGS327679:PGT327680 PQO327679:PQP327680 QAK327679:QAL327680 QKG327679:QKH327680 QUC327679:QUD327680 RDY327679:RDZ327680 RNU327679:RNV327680 RXQ327679:RXR327680 SHM327679:SHN327680 SRI327679:SRJ327680 TBE327679:TBF327680 TLA327679:TLB327680 TUW327679:TUX327680 UES327679:UET327680 UOO327679:UOP327680 UYK327679:UYL327680 VIG327679:VIH327680 VSC327679:VSD327680 WBY327679:WBZ327680 WLU327679:WLV327680 WVQ327679:WVR327680 JE393215:JF393216 TA393215:TB393216 ACW393215:ACX393216 AMS393215:AMT393216 AWO393215:AWP393216 BGK393215:BGL393216 BQG393215:BQH393216 CAC393215:CAD393216 CJY393215:CJZ393216 CTU393215:CTV393216 DDQ393215:DDR393216 DNM393215:DNN393216 DXI393215:DXJ393216 EHE393215:EHF393216 ERA393215:ERB393216 FAW393215:FAX393216 FKS393215:FKT393216 FUO393215:FUP393216 GEK393215:GEL393216 GOG393215:GOH393216 GYC393215:GYD393216 HHY393215:HHZ393216 HRU393215:HRV393216 IBQ393215:IBR393216 ILM393215:ILN393216 IVI393215:IVJ393216 JFE393215:JFF393216 JPA393215:JPB393216 JYW393215:JYX393216 KIS393215:KIT393216 KSO393215:KSP393216 LCK393215:LCL393216 LMG393215:LMH393216 LWC393215:LWD393216 MFY393215:MFZ393216 MPU393215:MPV393216 MZQ393215:MZR393216 NJM393215:NJN393216 NTI393215:NTJ393216 ODE393215:ODF393216 ONA393215:ONB393216 OWW393215:OWX393216 PGS393215:PGT393216 PQO393215:PQP393216 QAK393215:QAL393216 QKG393215:QKH393216 QUC393215:QUD393216 RDY393215:RDZ393216 RNU393215:RNV393216 RXQ393215:RXR393216 SHM393215:SHN393216 SRI393215:SRJ393216 TBE393215:TBF393216 TLA393215:TLB393216 TUW393215:TUX393216 UES393215:UET393216 UOO393215:UOP393216 UYK393215:UYL393216 VIG393215:VIH393216 VSC393215:VSD393216 WBY393215:WBZ393216 WLU393215:WLV393216 WVQ393215:WVR393216 JE458751:JF458752 TA458751:TB458752 ACW458751:ACX458752 AMS458751:AMT458752 AWO458751:AWP458752 BGK458751:BGL458752 BQG458751:BQH458752 CAC458751:CAD458752 CJY458751:CJZ458752 CTU458751:CTV458752 DDQ458751:DDR458752 DNM458751:DNN458752 DXI458751:DXJ458752 EHE458751:EHF458752 ERA458751:ERB458752 FAW458751:FAX458752 FKS458751:FKT458752 FUO458751:FUP458752 GEK458751:GEL458752 GOG458751:GOH458752 GYC458751:GYD458752 HHY458751:HHZ458752 HRU458751:HRV458752 IBQ458751:IBR458752 ILM458751:ILN458752 IVI458751:IVJ458752 JFE458751:JFF458752 JPA458751:JPB458752 JYW458751:JYX458752 KIS458751:KIT458752 KSO458751:KSP458752 LCK458751:LCL458752 LMG458751:LMH458752 LWC458751:LWD458752 MFY458751:MFZ458752 MPU458751:MPV458752 MZQ458751:MZR458752 NJM458751:NJN458752 NTI458751:NTJ458752 ODE458751:ODF458752 ONA458751:ONB458752 OWW458751:OWX458752 PGS458751:PGT458752 PQO458751:PQP458752 QAK458751:QAL458752 QKG458751:QKH458752 QUC458751:QUD458752 RDY458751:RDZ458752 RNU458751:RNV458752 RXQ458751:RXR458752 SHM458751:SHN458752 SRI458751:SRJ458752 TBE458751:TBF458752 TLA458751:TLB458752 TUW458751:TUX458752 UES458751:UET458752 UOO458751:UOP458752 UYK458751:UYL458752 VIG458751:VIH458752 VSC458751:VSD458752 WBY458751:WBZ458752 WLU458751:WLV458752 WVQ458751:WVR458752 JE524287:JF524288 TA524287:TB524288 ACW524287:ACX524288 AMS524287:AMT524288 AWO524287:AWP524288 BGK524287:BGL524288 BQG524287:BQH524288 CAC524287:CAD524288 CJY524287:CJZ524288 CTU524287:CTV524288 DDQ524287:DDR524288 DNM524287:DNN524288 DXI524287:DXJ524288 EHE524287:EHF524288 ERA524287:ERB524288 FAW524287:FAX524288 FKS524287:FKT524288 FUO524287:FUP524288 GEK524287:GEL524288 GOG524287:GOH524288 GYC524287:GYD524288 HHY524287:HHZ524288 HRU524287:HRV524288 IBQ524287:IBR524288 ILM524287:ILN524288 IVI524287:IVJ524288 JFE524287:JFF524288 JPA524287:JPB524288 JYW524287:JYX524288 KIS524287:KIT524288 KSO524287:KSP524288 LCK524287:LCL524288 LMG524287:LMH524288 LWC524287:LWD524288 MFY524287:MFZ524288 MPU524287:MPV524288 MZQ524287:MZR524288 NJM524287:NJN524288 NTI524287:NTJ524288 ODE524287:ODF524288 ONA524287:ONB524288 OWW524287:OWX524288 PGS524287:PGT524288 PQO524287:PQP524288 QAK524287:QAL524288 QKG524287:QKH524288 QUC524287:QUD524288 RDY524287:RDZ524288 RNU524287:RNV524288 RXQ524287:RXR524288 SHM524287:SHN524288 SRI524287:SRJ524288 TBE524287:TBF524288 TLA524287:TLB524288 TUW524287:TUX524288 UES524287:UET524288 UOO524287:UOP524288 UYK524287:UYL524288 VIG524287:VIH524288 VSC524287:VSD524288 WBY524287:WBZ524288 WLU524287:WLV524288 WVQ524287:WVR524288 JE589823:JF589824 TA589823:TB589824 ACW589823:ACX589824 AMS589823:AMT589824 AWO589823:AWP589824 BGK589823:BGL589824 BQG589823:BQH589824 CAC589823:CAD589824 CJY589823:CJZ589824 CTU589823:CTV589824 DDQ589823:DDR589824 DNM589823:DNN589824 DXI589823:DXJ589824 EHE589823:EHF589824 ERA589823:ERB589824 FAW589823:FAX589824 FKS589823:FKT589824 FUO589823:FUP589824 GEK589823:GEL589824 GOG589823:GOH589824 GYC589823:GYD589824 HHY589823:HHZ589824 HRU589823:HRV589824 IBQ589823:IBR589824 ILM589823:ILN589824 IVI589823:IVJ589824 JFE589823:JFF589824 JPA589823:JPB589824 JYW589823:JYX589824 KIS589823:KIT589824 KSO589823:KSP589824 LCK589823:LCL589824 LMG589823:LMH589824 LWC589823:LWD589824 MFY589823:MFZ589824 MPU589823:MPV589824 MZQ589823:MZR589824 NJM589823:NJN589824 NTI589823:NTJ589824 ODE589823:ODF589824 ONA589823:ONB589824 OWW589823:OWX589824 PGS589823:PGT589824 PQO589823:PQP589824 QAK589823:QAL589824 QKG589823:QKH589824 QUC589823:QUD589824 RDY589823:RDZ589824 RNU589823:RNV589824 RXQ589823:RXR589824 SHM589823:SHN589824 SRI589823:SRJ589824 TBE589823:TBF589824 TLA589823:TLB589824 TUW589823:TUX589824 UES589823:UET589824 UOO589823:UOP589824 UYK589823:UYL589824 VIG589823:VIH589824 VSC589823:VSD589824 WBY589823:WBZ589824 WLU589823:WLV589824 WVQ589823:WVR589824 JE655359:JF655360 TA655359:TB655360 ACW655359:ACX655360 AMS655359:AMT655360 AWO655359:AWP655360 BGK655359:BGL655360 BQG655359:BQH655360 CAC655359:CAD655360 CJY655359:CJZ655360 CTU655359:CTV655360 DDQ655359:DDR655360 DNM655359:DNN655360 DXI655359:DXJ655360 EHE655359:EHF655360 ERA655359:ERB655360 FAW655359:FAX655360 FKS655359:FKT655360 FUO655359:FUP655360 GEK655359:GEL655360 GOG655359:GOH655360 GYC655359:GYD655360 HHY655359:HHZ655360 HRU655359:HRV655360 IBQ655359:IBR655360 ILM655359:ILN655360 IVI655359:IVJ655360 JFE655359:JFF655360 JPA655359:JPB655360 JYW655359:JYX655360 KIS655359:KIT655360 KSO655359:KSP655360 LCK655359:LCL655360 LMG655359:LMH655360 LWC655359:LWD655360 MFY655359:MFZ655360 MPU655359:MPV655360 MZQ655359:MZR655360 NJM655359:NJN655360 NTI655359:NTJ655360 ODE655359:ODF655360 ONA655359:ONB655360 OWW655359:OWX655360 PGS655359:PGT655360 PQO655359:PQP655360 QAK655359:QAL655360 QKG655359:QKH655360 QUC655359:QUD655360 RDY655359:RDZ655360 RNU655359:RNV655360 RXQ655359:RXR655360 SHM655359:SHN655360 SRI655359:SRJ655360 TBE655359:TBF655360 TLA655359:TLB655360 TUW655359:TUX655360 UES655359:UET655360 UOO655359:UOP655360 UYK655359:UYL655360 VIG655359:VIH655360 VSC655359:VSD655360 WBY655359:WBZ655360 WLU655359:WLV655360 WVQ655359:WVR655360 JE720895:JF720896 TA720895:TB720896 ACW720895:ACX720896 AMS720895:AMT720896 AWO720895:AWP720896 BGK720895:BGL720896 BQG720895:BQH720896 CAC720895:CAD720896 CJY720895:CJZ720896 CTU720895:CTV720896 DDQ720895:DDR720896 DNM720895:DNN720896 DXI720895:DXJ720896 EHE720895:EHF720896 ERA720895:ERB720896 FAW720895:FAX720896 FKS720895:FKT720896 FUO720895:FUP720896 GEK720895:GEL720896 GOG720895:GOH720896 GYC720895:GYD720896 HHY720895:HHZ720896 HRU720895:HRV720896 IBQ720895:IBR720896 ILM720895:ILN720896 IVI720895:IVJ720896 JFE720895:JFF720896 JPA720895:JPB720896 JYW720895:JYX720896 KIS720895:KIT720896 KSO720895:KSP720896 LCK720895:LCL720896 LMG720895:LMH720896 LWC720895:LWD720896 MFY720895:MFZ720896 MPU720895:MPV720896 MZQ720895:MZR720896 NJM720895:NJN720896 NTI720895:NTJ720896 ODE720895:ODF720896 ONA720895:ONB720896 OWW720895:OWX720896 PGS720895:PGT720896 PQO720895:PQP720896 QAK720895:QAL720896 QKG720895:QKH720896 QUC720895:QUD720896 RDY720895:RDZ720896 RNU720895:RNV720896 RXQ720895:RXR720896 SHM720895:SHN720896 SRI720895:SRJ720896 TBE720895:TBF720896 TLA720895:TLB720896 TUW720895:TUX720896 UES720895:UET720896 UOO720895:UOP720896 UYK720895:UYL720896 VIG720895:VIH720896 VSC720895:VSD720896 WBY720895:WBZ720896 WLU720895:WLV720896 WVQ720895:WVR720896 JE786431:JF786432 TA786431:TB786432 ACW786431:ACX786432 AMS786431:AMT786432 AWO786431:AWP786432 BGK786431:BGL786432 BQG786431:BQH786432 CAC786431:CAD786432 CJY786431:CJZ786432 CTU786431:CTV786432 DDQ786431:DDR786432 DNM786431:DNN786432 DXI786431:DXJ786432 EHE786431:EHF786432 ERA786431:ERB786432 FAW786431:FAX786432 FKS786431:FKT786432 FUO786431:FUP786432 GEK786431:GEL786432 GOG786431:GOH786432 GYC786431:GYD786432 HHY786431:HHZ786432 HRU786431:HRV786432 IBQ786431:IBR786432 ILM786431:ILN786432 IVI786431:IVJ786432 JFE786431:JFF786432 JPA786431:JPB786432 JYW786431:JYX786432 KIS786431:KIT786432 KSO786431:KSP786432 LCK786431:LCL786432 LMG786431:LMH786432 LWC786431:LWD786432 MFY786431:MFZ786432 MPU786431:MPV786432 MZQ786431:MZR786432 NJM786431:NJN786432 NTI786431:NTJ786432 ODE786431:ODF786432 ONA786431:ONB786432 OWW786431:OWX786432 PGS786431:PGT786432 PQO786431:PQP786432 QAK786431:QAL786432 QKG786431:QKH786432 QUC786431:QUD786432 RDY786431:RDZ786432 RNU786431:RNV786432 RXQ786431:RXR786432 SHM786431:SHN786432 SRI786431:SRJ786432 TBE786431:TBF786432 TLA786431:TLB786432 TUW786431:TUX786432 UES786431:UET786432 UOO786431:UOP786432 UYK786431:UYL786432 VIG786431:VIH786432 VSC786431:VSD786432 WBY786431:WBZ786432 WLU786431:WLV786432 WVQ786431:WVR786432 JE851967:JF851968 TA851967:TB851968 ACW851967:ACX851968 AMS851967:AMT851968 AWO851967:AWP851968 BGK851967:BGL851968 BQG851967:BQH851968 CAC851967:CAD851968 CJY851967:CJZ851968 CTU851967:CTV851968 DDQ851967:DDR851968 DNM851967:DNN851968 DXI851967:DXJ851968 EHE851967:EHF851968 ERA851967:ERB851968 FAW851967:FAX851968 FKS851967:FKT851968 FUO851967:FUP851968 GEK851967:GEL851968 GOG851967:GOH851968 GYC851967:GYD851968 HHY851967:HHZ851968 HRU851967:HRV851968 IBQ851967:IBR851968 ILM851967:ILN851968 IVI851967:IVJ851968 JFE851967:JFF851968 JPA851967:JPB851968 JYW851967:JYX851968 KIS851967:KIT851968 KSO851967:KSP851968 LCK851967:LCL851968 LMG851967:LMH851968 LWC851967:LWD851968 MFY851967:MFZ851968 MPU851967:MPV851968 MZQ851967:MZR851968 NJM851967:NJN851968 NTI851967:NTJ851968 ODE851967:ODF851968 ONA851967:ONB851968 OWW851967:OWX851968 PGS851967:PGT851968 PQO851967:PQP851968 QAK851967:QAL851968 QKG851967:QKH851968 QUC851967:QUD851968 RDY851967:RDZ851968 RNU851967:RNV851968 RXQ851967:RXR851968 SHM851967:SHN851968 SRI851967:SRJ851968 TBE851967:TBF851968 TLA851967:TLB851968 TUW851967:TUX851968 UES851967:UET851968 UOO851967:UOP851968 UYK851967:UYL851968 VIG851967:VIH851968 VSC851967:VSD851968 WBY851967:WBZ851968 WLU851967:WLV851968 WVQ851967:WVR851968 JE917503:JF917504 TA917503:TB917504 ACW917503:ACX917504 AMS917503:AMT917504 AWO917503:AWP917504 BGK917503:BGL917504 BQG917503:BQH917504 CAC917503:CAD917504 CJY917503:CJZ917504 CTU917503:CTV917504 DDQ917503:DDR917504 DNM917503:DNN917504 DXI917503:DXJ917504 EHE917503:EHF917504 ERA917503:ERB917504 FAW917503:FAX917504 FKS917503:FKT917504 FUO917503:FUP917504 GEK917503:GEL917504 GOG917503:GOH917504 GYC917503:GYD917504 HHY917503:HHZ917504 HRU917503:HRV917504 IBQ917503:IBR917504 ILM917503:ILN917504 IVI917503:IVJ917504 JFE917503:JFF917504 JPA917503:JPB917504 JYW917503:JYX917504 KIS917503:KIT917504 KSO917503:KSP917504 LCK917503:LCL917504 LMG917503:LMH917504 LWC917503:LWD917504 MFY917503:MFZ917504 MPU917503:MPV917504 MZQ917503:MZR917504 NJM917503:NJN917504 NTI917503:NTJ917504 ODE917503:ODF917504 ONA917503:ONB917504 OWW917503:OWX917504 PGS917503:PGT917504 PQO917503:PQP917504 QAK917503:QAL917504 QKG917503:QKH917504 QUC917503:QUD917504 RDY917503:RDZ917504 RNU917503:RNV917504 RXQ917503:RXR917504 SHM917503:SHN917504 SRI917503:SRJ917504 TBE917503:TBF917504 TLA917503:TLB917504 TUW917503:TUX917504 UES917503:UET917504 UOO917503:UOP917504 UYK917503:UYL917504 VIG917503:VIH917504 VSC917503:VSD917504 WBY917503:WBZ917504 WLU917503:WLV917504 WVQ917503:WVR917504 JE983039:JF983040 TA983039:TB983040 ACW983039:ACX983040 AMS983039:AMT983040 AWO983039:AWP983040 BGK983039:BGL983040 BQG983039:BQH983040 CAC983039:CAD983040 CJY983039:CJZ983040 CTU983039:CTV983040 DDQ983039:DDR983040 DNM983039:DNN983040 DXI983039:DXJ983040 EHE983039:EHF983040 ERA983039:ERB983040 FAW983039:FAX983040 FKS983039:FKT983040 FUO983039:FUP983040 GEK983039:GEL983040 GOG983039:GOH983040 GYC983039:GYD983040 HHY983039:HHZ983040 HRU983039:HRV983040 IBQ983039:IBR983040 ILM983039:ILN983040 IVI983039:IVJ983040 JFE983039:JFF983040 JPA983039:JPB983040 JYW983039:JYX983040 KIS983039:KIT983040 KSO983039:KSP983040 LCK983039:LCL983040 LMG983039:LMH983040 LWC983039:LWD983040 MFY983039:MFZ983040 MPU983039:MPV983040 MZQ983039:MZR983040 NJM983039:NJN983040 NTI983039:NTJ983040 ODE983039:ODF983040 ONA983039:ONB983040 OWW983039:OWX983040 PGS983039:PGT983040 PQO983039:PQP983040 QAK983039:QAL983040 QKG983039:QKH983040 QUC983039:QUD983040 RDY983039:RDZ983040 RNU983039:RNV983040 RXQ983039:RXR983040 SHM983039:SHN983040 SRI983039:SRJ983040 TBE983039:TBF983040 TLA983039:TLB983040 TUW983039:TUX983040 UES983039:UET983040 UOO983039:UOP983040 UYK983039:UYL983040 VIG983039:VIH983040 VSC983039:VSD983040 WBY983039:WBZ983040 WLU983039:WLV983040 WVQ983039:WVR983040 WCB983045:WCC983046 JK65541:JL65542 TG65541:TH65542 ADC65541:ADD65542 AMY65541:AMZ65542 AWU65541:AWV65542 BGQ65541:BGR65542 BQM65541:BQN65542 CAI65541:CAJ65542 CKE65541:CKF65542 CUA65541:CUB65542 DDW65541:DDX65542 DNS65541:DNT65542 DXO65541:DXP65542 EHK65541:EHL65542 ERG65541:ERH65542 FBC65541:FBD65542 FKY65541:FKZ65542 FUU65541:FUV65542 GEQ65541:GER65542 GOM65541:GON65542 GYI65541:GYJ65542 HIE65541:HIF65542 HSA65541:HSB65542 IBW65541:IBX65542 ILS65541:ILT65542 IVO65541:IVP65542 JFK65541:JFL65542 JPG65541:JPH65542 JZC65541:JZD65542 KIY65541:KIZ65542 KSU65541:KSV65542 LCQ65541:LCR65542 LMM65541:LMN65542 LWI65541:LWJ65542 MGE65541:MGF65542 MQA65541:MQB65542 MZW65541:MZX65542 NJS65541:NJT65542 NTO65541:NTP65542 ODK65541:ODL65542 ONG65541:ONH65542 OXC65541:OXD65542 PGY65541:PGZ65542 PQU65541:PQV65542 QAQ65541:QAR65542 QKM65541:QKN65542 QUI65541:QUJ65542 REE65541:REF65542 ROA65541:ROB65542 RXW65541:RXX65542 SHS65541:SHT65542 SRO65541:SRP65542 TBK65541:TBL65542 TLG65541:TLH65542 TVC65541:TVD65542 UEY65541:UEZ65542 UOU65541:UOV65542 UYQ65541:UYR65542 VIM65541:VIN65542 VSI65541:VSJ65542 WCE65541:WCF65542 WMA65541:WMB65542 WVW65541:WVX65542 JK131077:JL131078 TG131077:TH131078 ADC131077:ADD131078 AMY131077:AMZ131078 AWU131077:AWV131078 BGQ131077:BGR131078 BQM131077:BQN131078 CAI131077:CAJ131078 CKE131077:CKF131078 CUA131077:CUB131078 DDW131077:DDX131078 DNS131077:DNT131078 DXO131077:DXP131078 EHK131077:EHL131078 ERG131077:ERH131078 FBC131077:FBD131078 FKY131077:FKZ131078 FUU131077:FUV131078 GEQ131077:GER131078 GOM131077:GON131078 GYI131077:GYJ131078 HIE131077:HIF131078 HSA131077:HSB131078 IBW131077:IBX131078 ILS131077:ILT131078 IVO131077:IVP131078 JFK131077:JFL131078 JPG131077:JPH131078 JZC131077:JZD131078 KIY131077:KIZ131078 KSU131077:KSV131078 LCQ131077:LCR131078 LMM131077:LMN131078 LWI131077:LWJ131078 MGE131077:MGF131078 MQA131077:MQB131078 MZW131077:MZX131078 NJS131077:NJT131078 NTO131077:NTP131078 ODK131077:ODL131078 ONG131077:ONH131078 OXC131077:OXD131078 PGY131077:PGZ131078 PQU131077:PQV131078 QAQ131077:QAR131078 QKM131077:QKN131078 QUI131077:QUJ131078 REE131077:REF131078 ROA131077:ROB131078 RXW131077:RXX131078 SHS131077:SHT131078 SRO131077:SRP131078 TBK131077:TBL131078 TLG131077:TLH131078 TVC131077:TVD131078 UEY131077:UEZ131078 UOU131077:UOV131078 UYQ131077:UYR131078 VIM131077:VIN131078 VSI131077:VSJ131078 WCE131077:WCF131078 WMA131077:WMB131078 WVW131077:WVX131078 JK196613:JL196614 TG196613:TH196614 ADC196613:ADD196614 AMY196613:AMZ196614 AWU196613:AWV196614 BGQ196613:BGR196614 BQM196613:BQN196614 CAI196613:CAJ196614 CKE196613:CKF196614 CUA196613:CUB196614 DDW196613:DDX196614 DNS196613:DNT196614 DXO196613:DXP196614 EHK196613:EHL196614 ERG196613:ERH196614 FBC196613:FBD196614 FKY196613:FKZ196614 FUU196613:FUV196614 GEQ196613:GER196614 GOM196613:GON196614 GYI196613:GYJ196614 HIE196613:HIF196614 HSA196613:HSB196614 IBW196613:IBX196614 ILS196613:ILT196614 IVO196613:IVP196614 JFK196613:JFL196614 JPG196613:JPH196614 JZC196613:JZD196614 KIY196613:KIZ196614 KSU196613:KSV196614 LCQ196613:LCR196614 LMM196613:LMN196614 LWI196613:LWJ196614 MGE196613:MGF196614 MQA196613:MQB196614 MZW196613:MZX196614 NJS196613:NJT196614 NTO196613:NTP196614 ODK196613:ODL196614 ONG196613:ONH196614 OXC196613:OXD196614 PGY196613:PGZ196614 PQU196613:PQV196614 QAQ196613:QAR196614 QKM196613:QKN196614 QUI196613:QUJ196614 REE196613:REF196614 ROA196613:ROB196614 RXW196613:RXX196614 SHS196613:SHT196614 SRO196613:SRP196614 TBK196613:TBL196614 TLG196613:TLH196614 TVC196613:TVD196614 UEY196613:UEZ196614 UOU196613:UOV196614 UYQ196613:UYR196614 VIM196613:VIN196614 VSI196613:VSJ196614 WCE196613:WCF196614 WMA196613:WMB196614 WVW196613:WVX196614 JK262149:JL262150 TG262149:TH262150 ADC262149:ADD262150 AMY262149:AMZ262150 AWU262149:AWV262150 BGQ262149:BGR262150 BQM262149:BQN262150 CAI262149:CAJ262150 CKE262149:CKF262150 CUA262149:CUB262150 DDW262149:DDX262150 DNS262149:DNT262150 DXO262149:DXP262150 EHK262149:EHL262150 ERG262149:ERH262150 FBC262149:FBD262150 FKY262149:FKZ262150 FUU262149:FUV262150 GEQ262149:GER262150 GOM262149:GON262150 GYI262149:GYJ262150 HIE262149:HIF262150 HSA262149:HSB262150 IBW262149:IBX262150 ILS262149:ILT262150 IVO262149:IVP262150 JFK262149:JFL262150 JPG262149:JPH262150 JZC262149:JZD262150 KIY262149:KIZ262150 KSU262149:KSV262150 LCQ262149:LCR262150 LMM262149:LMN262150 LWI262149:LWJ262150 MGE262149:MGF262150 MQA262149:MQB262150 MZW262149:MZX262150 NJS262149:NJT262150 NTO262149:NTP262150 ODK262149:ODL262150 ONG262149:ONH262150 OXC262149:OXD262150 PGY262149:PGZ262150 PQU262149:PQV262150 QAQ262149:QAR262150 QKM262149:QKN262150 QUI262149:QUJ262150 REE262149:REF262150 ROA262149:ROB262150 RXW262149:RXX262150 SHS262149:SHT262150 SRO262149:SRP262150 TBK262149:TBL262150 TLG262149:TLH262150 TVC262149:TVD262150 UEY262149:UEZ262150 UOU262149:UOV262150 UYQ262149:UYR262150 VIM262149:VIN262150 VSI262149:VSJ262150 WCE262149:WCF262150 WMA262149:WMB262150 WVW262149:WVX262150 JK327685:JL327686 TG327685:TH327686 ADC327685:ADD327686 AMY327685:AMZ327686 AWU327685:AWV327686 BGQ327685:BGR327686 BQM327685:BQN327686 CAI327685:CAJ327686 CKE327685:CKF327686 CUA327685:CUB327686 DDW327685:DDX327686 DNS327685:DNT327686 DXO327685:DXP327686 EHK327685:EHL327686 ERG327685:ERH327686 FBC327685:FBD327686 FKY327685:FKZ327686 FUU327685:FUV327686 GEQ327685:GER327686 GOM327685:GON327686 GYI327685:GYJ327686 HIE327685:HIF327686 HSA327685:HSB327686 IBW327685:IBX327686 ILS327685:ILT327686 IVO327685:IVP327686 JFK327685:JFL327686 JPG327685:JPH327686 JZC327685:JZD327686 KIY327685:KIZ327686 KSU327685:KSV327686 LCQ327685:LCR327686 LMM327685:LMN327686 LWI327685:LWJ327686 MGE327685:MGF327686 MQA327685:MQB327686 MZW327685:MZX327686 NJS327685:NJT327686 NTO327685:NTP327686 ODK327685:ODL327686 ONG327685:ONH327686 OXC327685:OXD327686 PGY327685:PGZ327686 PQU327685:PQV327686 QAQ327685:QAR327686 QKM327685:QKN327686 QUI327685:QUJ327686 REE327685:REF327686 ROA327685:ROB327686 RXW327685:RXX327686 SHS327685:SHT327686 SRO327685:SRP327686 TBK327685:TBL327686 TLG327685:TLH327686 TVC327685:TVD327686 UEY327685:UEZ327686 UOU327685:UOV327686 UYQ327685:UYR327686 VIM327685:VIN327686 VSI327685:VSJ327686 WCE327685:WCF327686 WMA327685:WMB327686 WVW327685:WVX327686 JK393221:JL393222 TG393221:TH393222 ADC393221:ADD393222 AMY393221:AMZ393222 AWU393221:AWV393222 BGQ393221:BGR393222 BQM393221:BQN393222 CAI393221:CAJ393222 CKE393221:CKF393222 CUA393221:CUB393222 DDW393221:DDX393222 DNS393221:DNT393222 DXO393221:DXP393222 EHK393221:EHL393222 ERG393221:ERH393222 FBC393221:FBD393222 FKY393221:FKZ393222 FUU393221:FUV393222 GEQ393221:GER393222 GOM393221:GON393222 GYI393221:GYJ393222 HIE393221:HIF393222 HSA393221:HSB393222 IBW393221:IBX393222 ILS393221:ILT393222 IVO393221:IVP393222 JFK393221:JFL393222 JPG393221:JPH393222 JZC393221:JZD393222 KIY393221:KIZ393222 KSU393221:KSV393222 LCQ393221:LCR393222 LMM393221:LMN393222 LWI393221:LWJ393222 MGE393221:MGF393222 MQA393221:MQB393222 MZW393221:MZX393222 NJS393221:NJT393222 NTO393221:NTP393222 ODK393221:ODL393222 ONG393221:ONH393222 OXC393221:OXD393222 PGY393221:PGZ393222 PQU393221:PQV393222 QAQ393221:QAR393222 QKM393221:QKN393222 QUI393221:QUJ393222 REE393221:REF393222 ROA393221:ROB393222 RXW393221:RXX393222 SHS393221:SHT393222 SRO393221:SRP393222 TBK393221:TBL393222 TLG393221:TLH393222 TVC393221:TVD393222 UEY393221:UEZ393222 UOU393221:UOV393222 UYQ393221:UYR393222 VIM393221:VIN393222 VSI393221:VSJ393222 WCE393221:WCF393222 WMA393221:WMB393222 WVW393221:WVX393222 JK458757:JL458758 TG458757:TH458758 ADC458757:ADD458758 AMY458757:AMZ458758 AWU458757:AWV458758 BGQ458757:BGR458758 BQM458757:BQN458758 CAI458757:CAJ458758 CKE458757:CKF458758 CUA458757:CUB458758 DDW458757:DDX458758 DNS458757:DNT458758 DXO458757:DXP458758 EHK458757:EHL458758 ERG458757:ERH458758 FBC458757:FBD458758 FKY458757:FKZ458758 FUU458757:FUV458758 GEQ458757:GER458758 GOM458757:GON458758 GYI458757:GYJ458758 HIE458757:HIF458758 HSA458757:HSB458758 IBW458757:IBX458758 ILS458757:ILT458758 IVO458757:IVP458758 JFK458757:JFL458758 JPG458757:JPH458758 JZC458757:JZD458758 KIY458757:KIZ458758 KSU458757:KSV458758 LCQ458757:LCR458758 LMM458757:LMN458758 LWI458757:LWJ458758 MGE458757:MGF458758 MQA458757:MQB458758 MZW458757:MZX458758 NJS458757:NJT458758 NTO458757:NTP458758 ODK458757:ODL458758 ONG458757:ONH458758 OXC458757:OXD458758 PGY458757:PGZ458758 PQU458757:PQV458758 QAQ458757:QAR458758 QKM458757:QKN458758 QUI458757:QUJ458758 REE458757:REF458758 ROA458757:ROB458758 RXW458757:RXX458758 SHS458757:SHT458758 SRO458757:SRP458758 TBK458757:TBL458758 TLG458757:TLH458758 TVC458757:TVD458758 UEY458757:UEZ458758 UOU458757:UOV458758 UYQ458757:UYR458758 VIM458757:VIN458758 VSI458757:VSJ458758 WCE458757:WCF458758 WMA458757:WMB458758 WVW458757:WVX458758 JK524293:JL524294 TG524293:TH524294 ADC524293:ADD524294 AMY524293:AMZ524294 AWU524293:AWV524294 BGQ524293:BGR524294 BQM524293:BQN524294 CAI524293:CAJ524294 CKE524293:CKF524294 CUA524293:CUB524294 DDW524293:DDX524294 DNS524293:DNT524294 DXO524293:DXP524294 EHK524293:EHL524294 ERG524293:ERH524294 FBC524293:FBD524294 FKY524293:FKZ524294 FUU524293:FUV524294 GEQ524293:GER524294 GOM524293:GON524294 GYI524293:GYJ524294 HIE524293:HIF524294 HSA524293:HSB524294 IBW524293:IBX524294 ILS524293:ILT524294 IVO524293:IVP524294 JFK524293:JFL524294 JPG524293:JPH524294 JZC524293:JZD524294 KIY524293:KIZ524294 KSU524293:KSV524294 LCQ524293:LCR524294 LMM524293:LMN524294 LWI524293:LWJ524294 MGE524293:MGF524294 MQA524293:MQB524294 MZW524293:MZX524294 NJS524293:NJT524294 NTO524293:NTP524294 ODK524293:ODL524294 ONG524293:ONH524294 OXC524293:OXD524294 PGY524293:PGZ524294 PQU524293:PQV524294 QAQ524293:QAR524294 QKM524293:QKN524294 QUI524293:QUJ524294 REE524293:REF524294 ROA524293:ROB524294 RXW524293:RXX524294 SHS524293:SHT524294 SRO524293:SRP524294 TBK524293:TBL524294 TLG524293:TLH524294 TVC524293:TVD524294 UEY524293:UEZ524294 UOU524293:UOV524294 UYQ524293:UYR524294 VIM524293:VIN524294 VSI524293:VSJ524294 WCE524293:WCF524294 WMA524293:WMB524294 WVW524293:WVX524294 JK589829:JL589830 TG589829:TH589830 ADC589829:ADD589830 AMY589829:AMZ589830 AWU589829:AWV589830 BGQ589829:BGR589830 BQM589829:BQN589830 CAI589829:CAJ589830 CKE589829:CKF589830 CUA589829:CUB589830 DDW589829:DDX589830 DNS589829:DNT589830 DXO589829:DXP589830 EHK589829:EHL589830 ERG589829:ERH589830 FBC589829:FBD589830 FKY589829:FKZ589830 FUU589829:FUV589830 GEQ589829:GER589830 GOM589829:GON589830 GYI589829:GYJ589830 HIE589829:HIF589830 HSA589829:HSB589830 IBW589829:IBX589830 ILS589829:ILT589830 IVO589829:IVP589830 JFK589829:JFL589830 JPG589829:JPH589830 JZC589829:JZD589830 KIY589829:KIZ589830 KSU589829:KSV589830 LCQ589829:LCR589830 LMM589829:LMN589830 LWI589829:LWJ589830 MGE589829:MGF589830 MQA589829:MQB589830 MZW589829:MZX589830 NJS589829:NJT589830 NTO589829:NTP589830 ODK589829:ODL589830 ONG589829:ONH589830 OXC589829:OXD589830 PGY589829:PGZ589830 PQU589829:PQV589830 QAQ589829:QAR589830 QKM589829:QKN589830 QUI589829:QUJ589830 REE589829:REF589830 ROA589829:ROB589830 RXW589829:RXX589830 SHS589829:SHT589830 SRO589829:SRP589830 TBK589829:TBL589830 TLG589829:TLH589830 TVC589829:TVD589830 UEY589829:UEZ589830 UOU589829:UOV589830 UYQ589829:UYR589830 VIM589829:VIN589830 VSI589829:VSJ589830 WCE589829:WCF589830 WMA589829:WMB589830 WVW589829:WVX589830 JK655365:JL655366 TG655365:TH655366 ADC655365:ADD655366 AMY655365:AMZ655366 AWU655365:AWV655366 BGQ655365:BGR655366 BQM655365:BQN655366 CAI655365:CAJ655366 CKE655365:CKF655366 CUA655365:CUB655366 DDW655365:DDX655366 DNS655365:DNT655366 DXO655365:DXP655366 EHK655365:EHL655366 ERG655365:ERH655366 FBC655365:FBD655366 FKY655365:FKZ655366 FUU655365:FUV655366 GEQ655365:GER655366 GOM655365:GON655366 GYI655365:GYJ655366 HIE655365:HIF655366 HSA655365:HSB655366 IBW655365:IBX655366 ILS655365:ILT655366 IVO655365:IVP655366 JFK655365:JFL655366 JPG655365:JPH655366 JZC655365:JZD655366 KIY655365:KIZ655366 KSU655365:KSV655366 LCQ655365:LCR655366 LMM655365:LMN655366 LWI655365:LWJ655366 MGE655365:MGF655366 MQA655365:MQB655366 MZW655365:MZX655366 NJS655365:NJT655366 NTO655365:NTP655366 ODK655365:ODL655366 ONG655365:ONH655366 OXC655365:OXD655366 PGY655365:PGZ655366 PQU655365:PQV655366 QAQ655365:QAR655366 QKM655365:QKN655366 QUI655365:QUJ655366 REE655365:REF655366 ROA655365:ROB655366 RXW655365:RXX655366 SHS655365:SHT655366 SRO655365:SRP655366 TBK655365:TBL655366 TLG655365:TLH655366 TVC655365:TVD655366 UEY655365:UEZ655366 UOU655365:UOV655366 UYQ655365:UYR655366 VIM655365:VIN655366 VSI655365:VSJ655366 WCE655365:WCF655366 WMA655365:WMB655366 WVW655365:WVX655366 JK720901:JL720902 TG720901:TH720902 ADC720901:ADD720902 AMY720901:AMZ720902 AWU720901:AWV720902 BGQ720901:BGR720902 BQM720901:BQN720902 CAI720901:CAJ720902 CKE720901:CKF720902 CUA720901:CUB720902 DDW720901:DDX720902 DNS720901:DNT720902 DXO720901:DXP720902 EHK720901:EHL720902 ERG720901:ERH720902 FBC720901:FBD720902 FKY720901:FKZ720902 FUU720901:FUV720902 GEQ720901:GER720902 GOM720901:GON720902 GYI720901:GYJ720902 HIE720901:HIF720902 HSA720901:HSB720902 IBW720901:IBX720902 ILS720901:ILT720902 IVO720901:IVP720902 JFK720901:JFL720902 JPG720901:JPH720902 JZC720901:JZD720902 KIY720901:KIZ720902 KSU720901:KSV720902 LCQ720901:LCR720902 LMM720901:LMN720902 LWI720901:LWJ720902 MGE720901:MGF720902 MQA720901:MQB720902 MZW720901:MZX720902 NJS720901:NJT720902 NTO720901:NTP720902 ODK720901:ODL720902 ONG720901:ONH720902 OXC720901:OXD720902 PGY720901:PGZ720902 PQU720901:PQV720902 QAQ720901:QAR720902 QKM720901:QKN720902 QUI720901:QUJ720902 REE720901:REF720902 ROA720901:ROB720902 RXW720901:RXX720902 SHS720901:SHT720902 SRO720901:SRP720902 TBK720901:TBL720902 TLG720901:TLH720902 TVC720901:TVD720902 UEY720901:UEZ720902 UOU720901:UOV720902 UYQ720901:UYR720902 VIM720901:VIN720902 VSI720901:VSJ720902 WCE720901:WCF720902 WMA720901:WMB720902 WVW720901:WVX720902 JK786437:JL786438 TG786437:TH786438 ADC786437:ADD786438 AMY786437:AMZ786438 AWU786437:AWV786438 BGQ786437:BGR786438 BQM786437:BQN786438 CAI786437:CAJ786438 CKE786437:CKF786438 CUA786437:CUB786438 DDW786437:DDX786438 DNS786437:DNT786438 DXO786437:DXP786438 EHK786437:EHL786438 ERG786437:ERH786438 FBC786437:FBD786438 FKY786437:FKZ786438 FUU786437:FUV786438 GEQ786437:GER786438 GOM786437:GON786438 GYI786437:GYJ786438 HIE786437:HIF786438 HSA786437:HSB786438 IBW786437:IBX786438 ILS786437:ILT786438 IVO786437:IVP786438 JFK786437:JFL786438 JPG786437:JPH786438 JZC786437:JZD786438 KIY786437:KIZ786438 KSU786437:KSV786438 LCQ786437:LCR786438 LMM786437:LMN786438 LWI786437:LWJ786438 MGE786437:MGF786438 MQA786437:MQB786438 MZW786437:MZX786438 NJS786437:NJT786438 NTO786437:NTP786438 ODK786437:ODL786438 ONG786437:ONH786438 OXC786437:OXD786438 PGY786437:PGZ786438 PQU786437:PQV786438 QAQ786437:QAR786438 QKM786437:QKN786438 QUI786437:QUJ786438 REE786437:REF786438 ROA786437:ROB786438 RXW786437:RXX786438 SHS786437:SHT786438 SRO786437:SRP786438 TBK786437:TBL786438 TLG786437:TLH786438 TVC786437:TVD786438 UEY786437:UEZ786438 UOU786437:UOV786438 UYQ786437:UYR786438 VIM786437:VIN786438 VSI786437:VSJ786438 WCE786437:WCF786438 WMA786437:WMB786438 WVW786437:WVX786438 JK851973:JL851974 TG851973:TH851974 ADC851973:ADD851974 AMY851973:AMZ851974 AWU851973:AWV851974 BGQ851973:BGR851974 BQM851973:BQN851974 CAI851973:CAJ851974 CKE851973:CKF851974 CUA851973:CUB851974 DDW851973:DDX851974 DNS851973:DNT851974 DXO851973:DXP851974 EHK851973:EHL851974 ERG851973:ERH851974 FBC851973:FBD851974 FKY851973:FKZ851974 FUU851973:FUV851974 GEQ851973:GER851974 GOM851973:GON851974 GYI851973:GYJ851974 HIE851973:HIF851974 HSA851973:HSB851974 IBW851973:IBX851974 ILS851973:ILT851974 IVO851973:IVP851974 JFK851973:JFL851974 JPG851973:JPH851974 JZC851973:JZD851974 KIY851973:KIZ851974 KSU851973:KSV851974 LCQ851973:LCR851974 LMM851973:LMN851974 LWI851973:LWJ851974 MGE851973:MGF851974 MQA851973:MQB851974 MZW851973:MZX851974 NJS851973:NJT851974 NTO851973:NTP851974 ODK851973:ODL851974 ONG851973:ONH851974 OXC851973:OXD851974 PGY851973:PGZ851974 PQU851973:PQV851974 QAQ851973:QAR851974 QKM851973:QKN851974 QUI851973:QUJ851974 REE851973:REF851974 ROA851973:ROB851974 RXW851973:RXX851974 SHS851973:SHT851974 SRO851973:SRP851974 TBK851973:TBL851974 TLG851973:TLH851974 TVC851973:TVD851974 UEY851973:UEZ851974 UOU851973:UOV851974 UYQ851973:UYR851974 VIM851973:VIN851974 VSI851973:VSJ851974 WCE851973:WCF851974 WMA851973:WMB851974 WVW851973:WVX851974 JK917509:JL917510 TG917509:TH917510 ADC917509:ADD917510 AMY917509:AMZ917510 AWU917509:AWV917510 BGQ917509:BGR917510 BQM917509:BQN917510 CAI917509:CAJ917510 CKE917509:CKF917510 CUA917509:CUB917510 DDW917509:DDX917510 DNS917509:DNT917510 DXO917509:DXP917510 EHK917509:EHL917510 ERG917509:ERH917510 FBC917509:FBD917510 FKY917509:FKZ917510 FUU917509:FUV917510 GEQ917509:GER917510 GOM917509:GON917510 GYI917509:GYJ917510 HIE917509:HIF917510 HSA917509:HSB917510 IBW917509:IBX917510 ILS917509:ILT917510 IVO917509:IVP917510 JFK917509:JFL917510 JPG917509:JPH917510 JZC917509:JZD917510 KIY917509:KIZ917510 KSU917509:KSV917510 LCQ917509:LCR917510 LMM917509:LMN917510 LWI917509:LWJ917510 MGE917509:MGF917510 MQA917509:MQB917510 MZW917509:MZX917510 NJS917509:NJT917510 NTO917509:NTP917510 ODK917509:ODL917510 ONG917509:ONH917510 OXC917509:OXD917510 PGY917509:PGZ917510 PQU917509:PQV917510 QAQ917509:QAR917510 QKM917509:QKN917510 QUI917509:QUJ917510 REE917509:REF917510 ROA917509:ROB917510 RXW917509:RXX917510 SHS917509:SHT917510 SRO917509:SRP917510 TBK917509:TBL917510 TLG917509:TLH917510 TVC917509:TVD917510 UEY917509:UEZ917510 UOU917509:UOV917510 UYQ917509:UYR917510 VIM917509:VIN917510 VSI917509:VSJ917510 WCE917509:WCF917510 WMA917509:WMB917510 WVW917509:WVX917510 JK983045:JL983046 TG983045:TH983046 ADC983045:ADD983046 AMY983045:AMZ983046 AWU983045:AWV983046 BGQ983045:BGR983046 BQM983045:BQN983046 CAI983045:CAJ983046 CKE983045:CKF983046 CUA983045:CUB983046 DDW983045:DDX983046 DNS983045:DNT983046 DXO983045:DXP983046 EHK983045:EHL983046 ERG983045:ERH983046 FBC983045:FBD983046 FKY983045:FKZ983046 FUU983045:FUV983046 GEQ983045:GER983046 GOM983045:GON983046 GYI983045:GYJ983046 HIE983045:HIF983046 HSA983045:HSB983046 IBW983045:IBX983046 ILS983045:ILT983046 IVO983045:IVP983046 JFK983045:JFL983046 JPG983045:JPH983046 JZC983045:JZD983046 KIY983045:KIZ983046 KSU983045:KSV983046 LCQ983045:LCR983046 LMM983045:LMN983046 LWI983045:LWJ983046 MGE983045:MGF983046 MQA983045:MQB983046 MZW983045:MZX983046 NJS983045:NJT983046 NTO983045:NTP983046 ODK983045:ODL983046 ONG983045:ONH983046 OXC983045:OXD983046 PGY983045:PGZ983046 PQU983045:PQV983046 QAQ983045:QAR983046 QKM983045:QKN983046 QUI983045:QUJ983046 REE983045:REF983046 ROA983045:ROB983046 RXW983045:RXX983046 SHS983045:SHT983046 SRO983045:SRP983046 TBK983045:TBL983046 TLG983045:TLH983046 TVC983045:TVD983046 UEY983045:UEZ983046 UOU983045:UOV983046 UYQ983045:UYR983046 VIM983045:VIN983046 VSI983045:VSJ983046 WCE983045:WCF983046 WMA983045:WMB983046 WVW983045:WVX983046 WVT983045:WVU983046 JH65535:JI65536 TD65535:TE65536 ACZ65535:ADA65536 AMV65535:AMW65536 AWR65535:AWS65536 BGN65535:BGO65536 BQJ65535:BQK65536 CAF65535:CAG65536 CKB65535:CKC65536 CTX65535:CTY65536 DDT65535:DDU65536 DNP65535:DNQ65536 DXL65535:DXM65536 EHH65535:EHI65536 ERD65535:ERE65536 FAZ65535:FBA65536 FKV65535:FKW65536 FUR65535:FUS65536 GEN65535:GEO65536 GOJ65535:GOK65536 GYF65535:GYG65536 HIB65535:HIC65536 HRX65535:HRY65536 IBT65535:IBU65536 ILP65535:ILQ65536 IVL65535:IVM65536 JFH65535:JFI65536 JPD65535:JPE65536 JYZ65535:JZA65536 KIV65535:KIW65536 KSR65535:KSS65536 LCN65535:LCO65536 LMJ65535:LMK65536 LWF65535:LWG65536 MGB65535:MGC65536 MPX65535:MPY65536 MZT65535:MZU65536 NJP65535:NJQ65536 NTL65535:NTM65536 ODH65535:ODI65536 OND65535:ONE65536 OWZ65535:OXA65536 PGV65535:PGW65536 PQR65535:PQS65536 QAN65535:QAO65536 QKJ65535:QKK65536 QUF65535:QUG65536 REB65535:REC65536 RNX65535:RNY65536 RXT65535:RXU65536 SHP65535:SHQ65536 SRL65535:SRM65536 TBH65535:TBI65536 TLD65535:TLE65536 TUZ65535:TVA65536 UEV65535:UEW65536 UOR65535:UOS65536 UYN65535:UYO65536 VIJ65535:VIK65536 VSF65535:VSG65536 WCB65535:WCC65536 WLX65535:WLY65536 WVT65535:WVU65536 JH131071:JI131072 TD131071:TE131072 ACZ131071:ADA131072 AMV131071:AMW131072 AWR131071:AWS131072 BGN131071:BGO131072 BQJ131071:BQK131072 CAF131071:CAG131072 CKB131071:CKC131072 CTX131071:CTY131072 DDT131071:DDU131072 DNP131071:DNQ131072 DXL131071:DXM131072 EHH131071:EHI131072 ERD131071:ERE131072 FAZ131071:FBA131072 FKV131071:FKW131072 FUR131071:FUS131072 GEN131071:GEO131072 GOJ131071:GOK131072 GYF131071:GYG131072 HIB131071:HIC131072 HRX131071:HRY131072 IBT131071:IBU131072 ILP131071:ILQ131072 IVL131071:IVM131072 JFH131071:JFI131072 JPD131071:JPE131072 JYZ131071:JZA131072 KIV131071:KIW131072 KSR131071:KSS131072 LCN131071:LCO131072 LMJ131071:LMK131072 LWF131071:LWG131072 MGB131071:MGC131072 MPX131071:MPY131072 MZT131071:MZU131072 NJP131071:NJQ131072 NTL131071:NTM131072 ODH131071:ODI131072 OND131071:ONE131072 OWZ131071:OXA131072 PGV131071:PGW131072 PQR131071:PQS131072 QAN131071:QAO131072 QKJ131071:QKK131072 QUF131071:QUG131072 REB131071:REC131072 RNX131071:RNY131072 RXT131071:RXU131072 SHP131071:SHQ131072 SRL131071:SRM131072 TBH131071:TBI131072 TLD131071:TLE131072 TUZ131071:TVA131072 UEV131071:UEW131072 UOR131071:UOS131072 UYN131071:UYO131072 VIJ131071:VIK131072 VSF131071:VSG131072 WCB131071:WCC131072 WLX131071:WLY131072 WVT131071:WVU131072 JH196607:JI196608 TD196607:TE196608 ACZ196607:ADA196608 AMV196607:AMW196608 AWR196607:AWS196608 BGN196607:BGO196608 BQJ196607:BQK196608 CAF196607:CAG196608 CKB196607:CKC196608 CTX196607:CTY196608 DDT196607:DDU196608 DNP196607:DNQ196608 DXL196607:DXM196608 EHH196607:EHI196608 ERD196607:ERE196608 FAZ196607:FBA196608 FKV196607:FKW196608 FUR196607:FUS196608 GEN196607:GEO196608 GOJ196607:GOK196608 GYF196607:GYG196608 HIB196607:HIC196608 HRX196607:HRY196608 IBT196607:IBU196608 ILP196607:ILQ196608 IVL196607:IVM196608 JFH196607:JFI196608 JPD196607:JPE196608 JYZ196607:JZA196608 KIV196607:KIW196608 KSR196607:KSS196608 LCN196607:LCO196608 LMJ196607:LMK196608 LWF196607:LWG196608 MGB196607:MGC196608 MPX196607:MPY196608 MZT196607:MZU196608 NJP196607:NJQ196608 NTL196607:NTM196608 ODH196607:ODI196608 OND196607:ONE196608 OWZ196607:OXA196608 PGV196607:PGW196608 PQR196607:PQS196608 QAN196607:QAO196608 QKJ196607:QKK196608 QUF196607:QUG196608 REB196607:REC196608 RNX196607:RNY196608 RXT196607:RXU196608 SHP196607:SHQ196608 SRL196607:SRM196608 TBH196607:TBI196608 TLD196607:TLE196608 TUZ196607:TVA196608 UEV196607:UEW196608 UOR196607:UOS196608 UYN196607:UYO196608 VIJ196607:VIK196608 VSF196607:VSG196608 WCB196607:WCC196608 WLX196607:WLY196608 WVT196607:WVU196608 JH262143:JI262144 TD262143:TE262144 ACZ262143:ADA262144 AMV262143:AMW262144 AWR262143:AWS262144 BGN262143:BGO262144 BQJ262143:BQK262144 CAF262143:CAG262144 CKB262143:CKC262144 CTX262143:CTY262144 DDT262143:DDU262144 DNP262143:DNQ262144 DXL262143:DXM262144 EHH262143:EHI262144 ERD262143:ERE262144 FAZ262143:FBA262144 FKV262143:FKW262144 FUR262143:FUS262144 GEN262143:GEO262144 GOJ262143:GOK262144 GYF262143:GYG262144 HIB262143:HIC262144 HRX262143:HRY262144 IBT262143:IBU262144 ILP262143:ILQ262144 IVL262143:IVM262144 JFH262143:JFI262144 JPD262143:JPE262144 JYZ262143:JZA262144 KIV262143:KIW262144 KSR262143:KSS262144 LCN262143:LCO262144 LMJ262143:LMK262144 LWF262143:LWG262144 MGB262143:MGC262144 MPX262143:MPY262144 MZT262143:MZU262144 NJP262143:NJQ262144 NTL262143:NTM262144 ODH262143:ODI262144 OND262143:ONE262144 OWZ262143:OXA262144 PGV262143:PGW262144 PQR262143:PQS262144 QAN262143:QAO262144 QKJ262143:QKK262144 QUF262143:QUG262144 REB262143:REC262144 RNX262143:RNY262144 RXT262143:RXU262144 SHP262143:SHQ262144 SRL262143:SRM262144 TBH262143:TBI262144 TLD262143:TLE262144 TUZ262143:TVA262144 UEV262143:UEW262144 UOR262143:UOS262144 UYN262143:UYO262144 VIJ262143:VIK262144 VSF262143:VSG262144 WCB262143:WCC262144 WLX262143:WLY262144 WVT262143:WVU262144 JH327679:JI327680 TD327679:TE327680 ACZ327679:ADA327680 AMV327679:AMW327680 AWR327679:AWS327680 BGN327679:BGO327680 BQJ327679:BQK327680 CAF327679:CAG327680 CKB327679:CKC327680 CTX327679:CTY327680 DDT327679:DDU327680 DNP327679:DNQ327680 DXL327679:DXM327680 EHH327679:EHI327680 ERD327679:ERE327680 FAZ327679:FBA327680 FKV327679:FKW327680 FUR327679:FUS327680 GEN327679:GEO327680 GOJ327679:GOK327680 GYF327679:GYG327680 HIB327679:HIC327680 HRX327679:HRY327680 IBT327679:IBU327680 ILP327679:ILQ327680 IVL327679:IVM327680 JFH327679:JFI327680 JPD327679:JPE327680 JYZ327679:JZA327680 KIV327679:KIW327680 KSR327679:KSS327680 LCN327679:LCO327680 LMJ327679:LMK327680 LWF327679:LWG327680 MGB327679:MGC327680 MPX327679:MPY327680 MZT327679:MZU327680 NJP327679:NJQ327680 NTL327679:NTM327680 ODH327679:ODI327680 OND327679:ONE327680 OWZ327679:OXA327680 PGV327679:PGW327680 PQR327679:PQS327680 QAN327679:QAO327680 QKJ327679:QKK327680 QUF327679:QUG327680 REB327679:REC327680 RNX327679:RNY327680 RXT327679:RXU327680 SHP327679:SHQ327680 SRL327679:SRM327680 TBH327679:TBI327680 TLD327679:TLE327680 TUZ327679:TVA327680 UEV327679:UEW327680 UOR327679:UOS327680 UYN327679:UYO327680 VIJ327679:VIK327680 VSF327679:VSG327680 WCB327679:WCC327680 WLX327679:WLY327680 WVT327679:WVU327680 JH393215:JI393216 TD393215:TE393216 ACZ393215:ADA393216 AMV393215:AMW393216 AWR393215:AWS393216 BGN393215:BGO393216 BQJ393215:BQK393216 CAF393215:CAG393216 CKB393215:CKC393216 CTX393215:CTY393216 DDT393215:DDU393216 DNP393215:DNQ393216 DXL393215:DXM393216 EHH393215:EHI393216 ERD393215:ERE393216 FAZ393215:FBA393216 FKV393215:FKW393216 FUR393215:FUS393216 GEN393215:GEO393216 GOJ393215:GOK393216 GYF393215:GYG393216 HIB393215:HIC393216 HRX393215:HRY393216 IBT393215:IBU393216 ILP393215:ILQ393216 IVL393215:IVM393216 JFH393215:JFI393216 JPD393215:JPE393216 JYZ393215:JZA393216 KIV393215:KIW393216 KSR393215:KSS393216 LCN393215:LCO393216 LMJ393215:LMK393216 LWF393215:LWG393216 MGB393215:MGC393216 MPX393215:MPY393216 MZT393215:MZU393216 NJP393215:NJQ393216 NTL393215:NTM393216 ODH393215:ODI393216 OND393215:ONE393216 OWZ393215:OXA393216 PGV393215:PGW393216 PQR393215:PQS393216 QAN393215:QAO393216 QKJ393215:QKK393216 QUF393215:QUG393216 REB393215:REC393216 RNX393215:RNY393216 RXT393215:RXU393216 SHP393215:SHQ393216 SRL393215:SRM393216 TBH393215:TBI393216 TLD393215:TLE393216 TUZ393215:TVA393216 UEV393215:UEW393216 UOR393215:UOS393216 UYN393215:UYO393216 VIJ393215:VIK393216 VSF393215:VSG393216 WCB393215:WCC393216 WLX393215:WLY393216 WVT393215:WVU393216 JH458751:JI458752 TD458751:TE458752 ACZ458751:ADA458752 AMV458751:AMW458752 AWR458751:AWS458752 BGN458751:BGO458752 BQJ458751:BQK458752 CAF458751:CAG458752 CKB458751:CKC458752 CTX458751:CTY458752 DDT458751:DDU458752 DNP458751:DNQ458752 DXL458751:DXM458752 EHH458751:EHI458752 ERD458751:ERE458752 FAZ458751:FBA458752 FKV458751:FKW458752 FUR458751:FUS458752 GEN458751:GEO458752 GOJ458751:GOK458752 GYF458751:GYG458752 HIB458751:HIC458752 HRX458751:HRY458752 IBT458751:IBU458752 ILP458751:ILQ458752 IVL458751:IVM458752 JFH458751:JFI458752 JPD458751:JPE458752 JYZ458751:JZA458752 KIV458751:KIW458752 KSR458751:KSS458752 LCN458751:LCO458752 LMJ458751:LMK458752 LWF458751:LWG458752 MGB458751:MGC458752 MPX458751:MPY458752 MZT458751:MZU458752 NJP458751:NJQ458752 NTL458751:NTM458752 ODH458751:ODI458752 OND458751:ONE458752 OWZ458751:OXA458752 PGV458751:PGW458752 PQR458751:PQS458752 QAN458751:QAO458752 QKJ458751:QKK458752 QUF458751:QUG458752 REB458751:REC458752 RNX458751:RNY458752 RXT458751:RXU458752 SHP458751:SHQ458752 SRL458751:SRM458752 TBH458751:TBI458752 TLD458751:TLE458752 TUZ458751:TVA458752 UEV458751:UEW458752 UOR458751:UOS458752 UYN458751:UYO458752 VIJ458751:VIK458752 VSF458751:VSG458752 WCB458751:WCC458752 WLX458751:WLY458752 WVT458751:WVU458752 JH524287:JI524288 TD524287:TE524288 ACZ524287:ADA524288 AMV524287:AMW524288 AWR524287:AWS524288 BGN524287:BGO524288 BQJ524287:BQK524288 CAF524287:CAG524288 CKB524287:CKC524288 CTX524287:CTY524288 DDT524287:DDU524288 DNP524287:DNQ524288 DXL524287:DXM524288 EHH524287:EHI524288 ERD524287:ERE524288 FAZ524287:FBA524288 FKV524287:FKW524288 FUR524287:FUS524288 GEN524287:GEO524288 GOJ524287:GOK524288 GYF524287:GYG524288 HIB524287:HIC524288 HRX524287:HRY524288 IBT524287:IBU524288 ILP524287:ILQ524288 IVL524287:IVM524288 JFH524287:JFI524288 JPD524287:JPE524288 JYZ524287:JZA524288 KIV524287:KIW524288 KSR524287:KSS524288 LCN524287:LCO524288 LMJ524287:LMK524288 LWF524287:LWG524288 MGB524287:MGC524288 MPX524287:MPY524288 MZT524287:MZU524288 NJP524287:NJQ524288 NTL524287:NTM524288 ODH524287:ODI524288 OND524287:ONE524288 OWZ524287:OXA524288 PGV524287:PGW524288 PQR524287:PQS524288 QAN524287:QAO524288 QKJ524287:QKK524288 QUF524287:QUG524288 REB524287:REC524288 RNX524287:RNY524288 RXT524287:RXU524288 SHP524287:SHQ524288 SRL524287:SRM524288 TBH524287:TBI524288 TLD524287:TLE524288 TUZ524287:TVA524288 UEV524287:UEW524288 UOR524287:UOS524288 UYN524287:UYO524288 VIJ524287:VIK524288 VSF524287:VSG524288 WCB524287:WCC524288 WLX524287:WLY524288 WVT524287:WVU524288 JH589823:JI589824 TD589823:TE589824 ACZ589823:ADA589824 AMV589823:AMW589824 AWR589823:AWS589824 BGN589823:BGO589824 BQJ589823:BQK589824 CAF589823:CAG589824 CKB589823:CKC589824 CTX589823:CTY589824 DDT589823:DDU589824 DNP589823:DNQ589824 DXL589823:DXM589824 EHH589823:EHI589824 ERD589823:ERE589824 FAZ589823:FBA589824 FKV589823:FKW589824 FUR589823:FUS589824 GEN589823:GEO589824 GOJ589823:GOK589824 GYF589823:GYG589824 HIB589823:HIC589824 HRX589823:HRY589824 IBT589823:IBU589824 ILP589823:ILQ589824 IVL589823:IVM589824 JFH589823:JFI589824 JPD589823:JPE589824 JYZ589823:JZA589824 KIV589823:KIW589824 KSR589823:KSS589824 LCN589823:LCO589824 LMJ589823:LMK589824 LWF589823:LWG589824 MGB589823:MGC589824 MPX589823:MPY589824 MZT589823:MZU589824 NJP589823:NJQ589824 NTL589823:NTM589824 ODH589823:ODI589824 OND589823:ONE589824 OWZ589823:OXA589824 PGV589823:PGW589824 PQR589823:PQS589824 QAN589823:QAO589824 QKJ589823:QKK589824 QUF589823:QUG589824 REB589823:REC589824 RNX589823:RNY589824 RXT589823:RXU589824 SHP589823:SHQ589824 SRL589823:SRM589824 TBH589823:TBI589824 TLD589823:TLE589824 TUZ589823:TVA589824 UEV589823:UEW589824 UOR589823:UOS589824 UYN589823:UYO589824 VIJ589823:VIK589824 VSF589823:VSG589824 WCB589823:WCC589824 WLX589823:WLY589824 WVT589823:WVU589824 JH655359:JI655360 TD655359:TE655360 ACZ655359:ADA655360 AMV655359:AMW655360 AWR655359:AWS655360 BGN655359:BGO655360 BQJ655359:BQK655360 CAF655359:CAG655360 CKB655359:CKC655360 CTX655359:CTY655360 DDT655359:DDU655360 DNP655359:DNQ655360 DXL655359:DXM655360 EHH655359:EHI655360 ERD655359:ERE655360 FAZ655359:FBA655360 FKV655359:FKW655360 FUR655359:FUS655360 GEN655359:GEO655360 GOJ655359:GOK655360 GYF655359:GYG655360 HIB655359:HIC655360 HRX655359:HRY655360 IBT655359:IBU655360 ILP655359:ILQ655360 IVL655359:IVM655360 JFH655359:JFI655360 JPD655359:JPE655360 JYZ655359:JZA655360 KIV655359:KIW655360 KSR655359:KSS655360 LCN655359:LCO655360 LMJ655359:LMK655360 LWF655359:LWG655360 MGB655359:MGC655360 MPX655359:MPY655360 MZT655359:MZU655360 NJP655359:NJQ655360 NTL655359:NTM655360 ODH655359:ODI655360 OND655359:ONE655360 OWZ655359:OXA655360 PGV655359:PGW655360 PQR655359:PQS655360 QAN655359:QAO655360 QKJ655359:QKK655360 QUF655359:QUG655360 REB655359:REC655360 RNX655359:RNY655360 RXT655359:RXU655360 SHP655359:SHQ655360 SRL655359:SRM655360 TBH655359:TBI655360 TLD655359:TLE655360 TUZ655359:TVA655360 UEV655359:UEW655360 UOR655359:UOS655360 UYN655359:UYO655360 VIJ655359:VIK655360 VSF655359:VSG655360 WCB655359:WCC655360 WLX655359:WLY655360 WVT655359:WVU655360 JH720895:JI720896 TD720895:TE720896 ACZ720895:ADA720896 AMV720895:AMW720896 AWR720895:AWS720896 BGN720895:BGO720896 BQJ720895:BQK720896 CAF720895:CAG720896 CKB720895:CKC720896 CTX720895:CTY720896 DDT720895:DDU720896 DNP720895:DNQ720896 DXL720895:DXM720896 EHH720895:EHI720896 ERD720895:ERE720896 FAZ720895:FBA720896 FKV720895:FKW720896 FUR720895:FUS720896 GEN720895:GEO720896 GOJ720895:GOK720896 GYF720895:GYG720896 HIB720895:HIC720896 HRX720895:HRY720896 IBT720895:IBU720896 ILP720895:ILQ720896 IVL720895:IVM720896 JFH720895:JFI720896 JPD720895:JPE720896 JYZ720895:JZA720896 KIV720895:KIW720896 KSR720895:KSS720896 LCN720895:LCO720896 LMJ720895:LMK720896 LWF720895:LWG720896 MGB720895:MGC720896 MPX720895:MPY720896 MZT720895:MZU720896 NJP720895:NJQ720896 NTL720895:NTM720896 ODH720895:ODI720896 OND720895:ONE720896 OWZ720895:OXA720896 PGV720895:PGW720896 PQR720895:PQS720896 QAN720895:QAO720896 QKJ720895:QKK720896 QUF720895:QUG720896 REB720895:REC720896 RNX720895:RNY720896 RXT720895:RXU720896 SHP720895:SHQ720896 SRL720895:SRM720896 TBH720895:TBI720896 TLD720895:TLE720896 TUZ720895:TVA720896 UEV720895:UEW720896 UOR720895:UOS720896 UYN720895:UYO720896 VIJ720895:VIK720896 VSF720895:VSG720896 WCB720895:WCC720896 WLX720895:WLY720896 WVT720895:WVU720896 JH786431:JI786432 TD786431:TE786432 ACZ786431:ADA786432 AMV786431:AMW786432 AWR786431:AWS786432 BGN786431:BGO786432 BQJ786431:BQK786432 CAF786431:CAG786432 CKB786431:CKC786432 CTX786431:CTY786432 DDT786431:DDU786432 DNP786431:DNQ786432 DXL786431:DXM786432 EHH786431:EHI786432 ERD786431:ERE786432 FAZ786431:FBA786432 FKV786431:FKW786432 FUR786431:FUS786432 GEN786431:GEO786432 GOJ786431:GOK786432 GYF786431:GYG786432 HIB786431:HIC786432 HRX786431:HRY786432 IBT786431:IBU786432 ILP786431:ILQ786432 IVL786431:IVM786432 JFH786431:JFI786432 JPD786431:JPE786432 JYZ786431:JZA786432 KIV786431:KIW786432 KSR786431:KSS786432 LCN786431:LCO786432 LMJ786431:LMK786432 LWF786431:LWG786432 MGB786431:MGC786432 MPX786431:MPY786432 MZT786431:MZU786432 NJP786431:NJQ786432 NTL786431:NTM786432 ODH786431:ODI786432 OND786431:ONE786432 OWZ786431:OXA786432 PGV786431:PGW786432 PQR786431:PQS786432 QAN786431:QAO786432 QKJ786431:QKK786432 QUF786431:QUG786432 REB786431:REC786432 RNX786431:RNY786432 RXT786431:RXU786432 SHP786431:SHQ786432 SRL786431:SRM786432 TBH786431:TBI786432 TLD786431:TLE786432 TUZ786431:TVA786432 UEV786431:UEW786432 UOR786431:UOS786432 UYN786431:UYO786432 VIJ786431:VIK786432 VSF786431:VSG786432 WCB786431:WCC786432 WLX786431:WLY786432 WVT786431:WVU786432 JH851967:JI851968 TD851967:TE851968 ACZ851967:ADA851968 AMV851967:AMW851968 AWR851967:AWS851968 BGN851967:BGO851968 BQJ851967:BQK851968 CAF851967:CAG851968 CKB851967:CKC851968 CTX851967:CTY851968 DDT851967:DDU851968 DNP851967:DNQ851968 DXL851967:DXM851968 EHH851967:EHI851968 ERD851967:ERE851968 FAZ851967:FBA851968 FKV851967:FKW851968 FUR851967:FUS851968 GEN851967:GEO851968 GOJ851967:GOK851968 GYF851967:GYG851968 HIB851967:HIC851968 HRX851967:HRY851968 IBT851967:IBU851968 ILP851967:ILQ851968 IVL851967:IVM851968 JFH851967:JFI851968 JPD851967:JPE851968 JYZ851967:JZA851968 KIV851967:KIW851968 KSR851967:KSS851968 LCN851967:LCO851968 LMJ851967:LMK851968 LWF851967:LWG851968 MGB851967:MGC851968 MPX851967:MPY851968 MZT851967:MZU851968 NJP851967:NJQ851968 NTL851967:NTM851968 ODH851967:ODI851968 OND851967:ONE851968 OWZ851967:OXA851968 PGV851967:PGW851968 PQR851967:PQS851968 QAN851967:QAO851968 QKJ851967:QKK851968 QUF851967:QUG851968 REB851967:REC851968 RNX851967:RNY851968 RXT851967:RXU851968 SHP851967:SHQ851968 SRL851967:SRM851968 TBH851967:TBI851968 TLD851967:TLE851968 TUZ851967:TVA851968 UEV851967:UEW851968 UOR851967:UOS851968 UYN851967:UYO851968 VIJ851967:VIK851968 VSF851967:VSG851968 WCB851967:WCC851968 WLX851967:WLY851968 WVT851967:WVU851968 JH917503:JI917504 TD917503:TE917504 ACZ917503:ADA917504 AMV917503:AMW917504 AWR917503:AWS917504 BGN917503:BGO917504 BQJ917503:BQK917504 CAF917503:CAG917504 CKB917503:CKC917504 CTX917503:CTY917504 DDT917503:DDU917504 DNP917503:DNQ917504 DXL917503:DXM917504 EHH917503:EHI917504 ERD917503:ERE917504 FAZ917503:FBA917504 FKV917503:FKW917504 FUR917503:FUS917504 GEN917503:GEO917504 GOJ917503:GOK917504 GYF917503:GYG917504 HIB917503:HIC917504 HRX917503:HRY917504 IBT917503:IBU917504 ILP917503:ILQ917504 IVL917503:IVM917504 JFH917503:JFI917504 JPD917503:JPE917504 JYZ917503:JZA917504 KIV917503:KIW917504 KSR917503:KSS917504 LCN917503:LCO917504 LMJ917503:LMK917504 LWF917503:LWG917504 MGB917503:MGC917504 MPX917503:MPY917504 MZT917503:MZU917504 NJP917503:NJQ917504 NTL917503:NTM917504 ODH917503:ODI917504 OND917503:ONE917504 OWZ917503:OXA917504 PGV917503:PGW917504 PQR917503:PQS917504 QAN917503:QAO917504 QKJ917503:QKK917504 QUF917503:QUG917504 REB917503:REC917504 RNX917503:RNY917504 RXT917503:RXU917504 SHP917503:SHQ917504 SRL917503:SRM917504 TBH917503:TBI917504 TLD917503:TLE917504 TUZ917503:TVA917504 UEV917503:UEW917504 UOR917503:UOS917504 UYN917503:UYO917504 VIJ917503:VIK917504 VSF917503:VSG917504 WCB917503:WCC917504 WLX917503:WLY917504 WVT917503:WVU917504 JH983039:JI983040 TD983039:TE983040 ACZ983039:ADA983040 AMV983039:AMW983040 AWR983039:AWS983040 BGN983039:BGO983040 BQJ983039:BQK983040 CAF983039:CAG983040 CKB983039:CKC983040 CTX983039:CTY983040 DDT983039:DDU983040 DNP983039:DNQ983040 DXL983039:DXM983040 EHH983039:EHI983040 ERD983039:ERE983040 FAZ983039:FBA983040 FKV983039:FKW983040 FUR983039:FUS983040 GEN983039:GEO983040 GOJ983039:GOK983040 GYF983039:GYG983040 HIB983039:HIC983040 HRX983039:HRY983040 IBT983039:IBU983040 ILP983039:ILQ983040 IVL983039:IVM983040 JFH983039:JFI983040 JPD983039:JPE983040 JYZ983039:JZA983040 KIV983039:KIW983040 KSR983039:KSS983040 LCN983039:LCO983040 LMJ983039:LMK983040 LWF983039:LWG983040 MGB983039:MGC983040 MPX983039:MPY983040 MZT983039:MZU983040 NJP983039:NJQ983040 NTL983039:NTM983040 ODH983039:ODI983040 OND983039:ONE983040 OWZ983039:OXA983040 PGV983039:PGW983040 PQR983039:PQS983040 QAN983039:QAO983040 QKJ983039:QKK983040 QUF983039:QUG983040 REB983039:REC983040 RNX983039:RNY983040 RXT983039:RXU983040 SHP983039:SHQ983040 SRL983039:SRM983040 TBH983039:TBI983040 TLD983039:TLE983040 TUZ983039:TVA983040 UEV983039:UEW983040 UOR983039:UOS983040 UYN983039:UYO983040 VIJ983039:VIK983040 VSF983039:VSG983040 WCB983039:WCC983040 WLX983039:WLY983040 WVT983039:WVU983040 JK65535:JL65536 TG65535:TH65536 ADC65535:ADD65536 AMY65535:AMZ65536 AWU65535:AWV65536 BGQ65535:BGR65536 BQM65535:BQN65536 CAI65535:CAJ65536 CKE65535:CKF65536 CUA65535:CUB65536 DDW65535:DDX65536 DNS65535:DNT65536 DXO65535:DXP65536 EHK65535:EHL65536 ERG65535:ERH65536 FBC65535:FBD65536 FKY65535:FKZ65536 FUU65535:FUV65536 GEQ65535:GER65536 GOM65535:GON65536 GYI65535:GYJ65536 HIE65535:HIF65536 HSA65535:HSB65536 IBW65535:IBX65536 ILS65535:ILT65536 IVO65535:IVP65536 JFK65535:JFL65536 JPG65535:JPH65536 JZC65535:JZD65536 KIY65535:KIZ65536 KSU65535:KSV65536 LCQ65535:LCR65536 LMM65535:LMN65536 LWI65535:LWJ65536 MGE65535:MGF65536 MQA65535:MQB65536 MZW65535:MZX65536 NJS65535:NJT65536 NTO65535:NTP65536 ODK65535:ODL65536 ONG65535:ONH65536 OXC65535:OXD65536 PGY65535:PGZ65536 PQU65535:PQV65536 QAQ65535:QAR65536 QKM65535:QKN65536 QUI65535:QUJ65536 REE65535:REF65536 ROA65535:ROB65536 RXW65535:RXX65536 SHS65535:SHT65536 SRO65535:SRP65536 TBK65535:TBL65536 TLG65535:TLH65536 TVC65535:TVD65536 UEY65535:UEZ65536 UOU65535:UOV65536 UYQ65535:UYR65536 VIM65535:VIN65536 VSI65535:VSJ65536 WCE65535:WCF65536 WMA65535:WMB65536 WVW65535:WVX65536 JK131071:JL131072 TG131071:TH131072 ADC131071:ADD131072 AMY131071:AMZ131072 AWU131071:AWV131072 BGQ131071:BGR131072 BQM131071:BQN131072 CAI131071:CAJ131072 CKE131071:CKF131072 CUA131071:CUB131072 DDW131071:DDX131072 DNS131071:DNT131072 DXO131071:DXP131072 EHK131071:EHL131072 ERG131071:ERH131072 FBC131071:FBD131072 FKY131071:FKZ131072 FUU131071:FUV131072 GEQ131071:GER131072 GOM131071:GON131072 GYI131071:GYJ131072 HIE131071:HIF131072 HSA131071:HSB131072 IBW131071:IBX131072 ILS131071:ILT131072 IVO131071:IVP131072 JFK131071:JFL131072 JPG131071:JPH131072 JZC131071:JZD131072 KIY131071:KIZ131072 KSU131071:KSV131072 LCQ131071:LCR131072 LMM131071:LMN131072 LWI131071:LWJ131072 MGE131071:MGF131072 MQA131071:MQB131072 MZW131071:MZX131072 NJS131071:NJT131072 NTO131071:NTP131072 ODK131071:ODL131072 ONG131071:ONH131072 OXC131071:OXD131072 PGY131071:PGZ131072 PQU131071:PQV131072 QAQ131071:QAR131072 QKM131071:QKN131072 QUI131071:QUJ131072 REE131071:REF131072 ROA131071:ROB131072 RXW131071:RXX131072 SHS131071:SHT131072 SRO131071:SRP131072 TBK131071:TBL131072 TLG131071:TLH131072 TVC131071:TVD131072 UEY131071:UEZ131072 UOU131071:UOV131072 UYQ131071:UYR131072 VIM131071:VIN131072 VSI131071:VSJ131072 WCE131071:WCF131072 WMA131071:WMB131072 WVW131071:WVX131072 JK196607:JL196608 TG196607:TH196608 ADC196607:ADD196608 AMY196607:AMZ196608 AWU196607:AWV196608 BGQ196607:BGR196608 BQM196607:BQN196608 CAI196607:CAJ196608 CKE196607:CKF196608 CUA196607:CUB196608 DDW196607:DDX196608 DNS196607:DNT196608 DXO196607:DXP196608 EHK196607:EHL196608 ERG196607:ERH196608 FBC196607:FBD196608 FKY196607:FKZ196608 FUU196607:FUV196608 GEQ196607:GER196608 GOM196607:GON196608 GYI196607:GYJ196608 HIE196607:HIF196608 HSA196607:HSB196608 IBW196607:IBX196608 ILS196607:ILT196608 IVO196607:IVP196608 JFK196607:JFL196608 JPG196607:JPH196608 JZC196607:JZD196608 KIY196607:KIZ196608 KSU196607:KSV196608 LCQ196607:LCR196608 LMM196607:LMN196608 LWI196607:LWJ196608 MGE196607:MGF196608 MQA196607:MQB196608 MZW196607:MZX196608 NJS196607:NJT196608 NTO196607:NTP196608 ODK196607:ODL196608 ONG196607:ONH196608 OXC196607:OXD196608 PGY196607:PGZ196608 PQU196607:PQV196608 QAQ196607:QAR196608 QKM196607:QKN196608 QUI196607:QUJ196608 REE196607:REF196608 ROA196607:ROB196608 RXW196607:RXX196608 SHS196607:SHT196608 SRO196607:SRP196608 TBK196607:TBL196608 TLG196607:TLH196608 TVC196607:TVD196608 UEY196607:UEZ196608 UOU196607:UOV196608 UYQ196607:UYR196608 VIM196607:VIN196608 VSI196607:VSJ196608 WCE196607:WCF196608 WMA196607:WMB196608 WVW196607:WVX196608 JK262143:JL262144 TG262143:TH262144 ADC262143:ADD262144 AMY262143:AMZ262144 AWU262143:AWV262144 BGQ262143:BGR262144 BQM262143:BQN262144 CAI262143:CAJ262144 CKE262143:CKF262144 CUA262143:CUB262144 DDW262143:DDX262144 DNS262143:DNT262144 DXO262143:DXP262144 EHK262143:EHL262144 ERG262143:ERH262144 FBC262143:FBD262144 FKY262143:FKZ262144 FUU262143:FUV262144 GEQ262143:GER262144 GOM262143:GON262144 GYI262143:GYJ262144 HIE262143:HIF262144 HSA262143:HSB262144 IBW262143:IBX262144 ILS262143:ILT262144 IVO262143:IVP262144 JFK262143:JFL262144 JPG262143:JPH262144 JZC262143:JZD262144 KIY262143:KIZ262144 KSU262143:KSV262144 LCQ262143:LCR262144 LMM262143:LMN262144 LWI262143:LWJ262144 MGE262143:MGF262144 MQA262143:MQB262144 MZW262143:MZX262144 NJS262143:NJT262144 NTO262143:NTP262144 ODK262143:ODL262144 ONG262143:ONH262144 OXC262143:OXD262144 PGY262143:PGZ262144 PQU262143:PQV262144 QAQ262143:QAR262144 QKM262143:QKN262144 QUI262143:QUJ262144 REE262143:REF262144 ROA262143:ROB262144 RXW262143:RXX262144 SHS262143:SHT262144 SRO262143:SRP262144 TBK262143:TBL262144 TLG262143:TLH262144 TVC262143:TVD262144 UEY262143:UEZ262144 UOU262143:UOV262144 UYQ262143:UYR262144 VIM262143:VIN262144 VSI262143:VSJ262144 WCE262143:WCF262144 WMA262143:WMB262144 WVW262143:WVX262144 JK327679:JL327680 TG327679:TH327680 ADC327679:ADD327680 AMY327679:AMZ327680 AWU327679:AWV327680 BGQ327679:BGR327680 BQM327679:BQN327680 CAI327679:CAJ327680 CKE327679:CKF327680 CUA327679:CUB327680 DDW327679:DDX327680 DNS327679:DNT327680 DXO327679:DXP327680 EHK327679:EHL327680 ERG327679:ERH327680 FBC327679:FBD327680 FKY327679:FKZ327680 FUU327679:FUV327680 GEQ327679:GER327680 GOM327679:GON327680 GYI327679:GYJ327680 HIE327679:HIF327680 HSA327679:HSB327680 IBW327679:IBX327680 ILS327679:ILT327680 IVO327679:IVP327680 JFK327679:JFL327680 JPG327679:JPH327680 JZC327679:JZD327680 KIY327679:KIZ327680 KSU327679:KSV327680 LCQ327679:LCR327680 LMM327679:LMN327680 LWI327679:LWJ327680 MGE327679:MGF327680 MQA327679:MQB327680 MZW327679:MZX327680 NJS327679:NJT327680 NTO327679:NTP327680 ODK327679:ODL327680 ONG327679:ONH327680 OXC327679:OXD327680 PGY327679:PGZ327680 PQU327679:PQV327680 QAQ327679:QAR327680 QKM327679:QKN327680 QUI327679:QUJ327680 REE327679:REF327680 ROA327679:ROB327680 RXW327679:RXX327680 SHS327679:SHT327680 SRO327679:SRP327680 TBK327679:TBL327680 TLG327679:TLH327680 TVC327679:TVD327680 UEY327679:UEZ327680 UOU327679:UOV327680 UYQ327679:UYR327680 VIM327679:VIN327680 VSI327679:VSJ327680 WCE327679:WCF327680 WMA327679:WMB327680 WVW327679:WVX327680 JK393215:JL393216 TG393215:TH393216 ADC393215:ADD393216 AMY393215:AMZ393216 AWU393215:AWV393216 BGQ393215:BGR393216 BQM393215:BQN393216 CAI393215:CAJ393216 CKE393215:CKF393216 CUA393215:CUB393216 DDW393215:DDX393216 DNS393215:DNT393216 DXO393215:DXP393216 EHK393215:EHL393216 ERG393215:ERH393216 FBC393215:FBD393216 FKY393215:FKZ393216 FUU393215:FUV393216 GEQ393215:GER393216 GOM393215:GON393216 GYI393215:GYJ393216 HIE393215:HIF393216 HSA393215:HSB393216 IBW393215:IBX393216 ILS393215:ILT393216 IVO393215:IVP393216 JFK393215:JFL393216 JPG393215:JPH393216 JZC393215:JZD393216 KIY393215:KIZ393216 KSU393215:KSV393216 LCQ393215:LCR393216 LMM393215:LMN393216 LWI393215:LWJ393216 MGE393215:MGF393216 MQA393215:MQB393216 MZW393215:MZX393216 NJS393215:NJT393216 NTO393215:NTP393216 ODK393215:ODL393216 ONG393215:ONH393216 OXC393215:OXD393216 PGY393215:PGZ393216 PQU393215:PQV393216 QAQ393215:QAR393216 QKM393215:QKN393216 QUI393215:QUJ393216 REE393215:REF393216 ROA393215:ROB393216 RXW393215:RXX393216 SHS393215:SHT393216 SRO393215:SRP393216 TBK393215:TBL393216 TLG393215:TLH393216 TVC393215:TVD393216 UEY393215:UEZ393216 UOU393215:UOV393216 UYQ393215:UYR393216 VIM393215:VIN393216 VSI393215:VSJ393216 WCE393215:WCF393216 WMA393215:WMB393216 WVW393215:WVX393216 JK458751:JL458752 TG458751:TH458752 ADC458751:ADD458752 AMY458751:AMZ458752 AWU458751:AWV458752 BGQ458751:BGR458752 BQM458751:BQN458752 CAI458751:CAJ458752 CKE458751:CKF458752 CUA458751:CUB458752 DDW458751:DDX458752 DNS458751:DNT458752 DXO458751:DXP458752 EHK458751:EHL458752 ERG458751:ERH458752 FBC458751:FBD458752 FKY458751:FKZ458752 FUU458751:FUV458752 GEQ458751:GER458752 GOM458751:GON458752 GYI458751:GYJ458752 HIE458751:HIF458752 HSA458751:HSB458752 IBW458751:IBX458752 ILS458751:ILT458752 IVO458751:IVP458752 JFK458751:JFL458752 JPG458751:JPH458752 JZC458751:JZD458752 KIY458751:KIZ458752 KSU458751:KSV458752 LCQ458751:LCR458752 LMM458751:LMN458752 LWI458751:LWJ458752 MGE458751:MGF458752 MQA458751:MQB458752 MZW458751:MZX458752 NJS458751:NJT458752 NTO458751:NTP458752 ODK458751:ODL458752 ONG458751:ONH458752 OXC458751:OXD458752 PGY458751:PGZ458752 PQU458751:PQV458752 QAQ458751:QAR458752 QKM458751:QKN458752 QUI458751:QUJ458752 REE458751:REF458752 ROA458751:ROB458752 RXW458751:RXX458752 SHS458751:SHT458752 SRO458751:SRP458752 TBK458751:TBL458752 TLG458751:TLH458752 TVC458751:TVD458752 UEY458751:UEZ458752 UOU458751:UOV458752 UYQ458751:UYR458752 VIM458751:VIN458752 VSI458751:VSJ458752 WCE458751:WCF458752 WMA458751:WMB458752 WVW458751:WVX458752 JK524287:JL524288 TG524287:TH524288 ADC524287:ADD524288 AMY524287:AMZ524288 AWU524287:AWV524288 BGQ524287:BGR524288 BQM524287:BQN524288 CAI524287:CAJ524288 CKE524287:CKF524288 CUA524287:CUB524288 DDW524287:DDX524288 DNS524287:DNT524288 DXO524287:DXP524288 EHK524287:EHL524288 ERG524287:ERH524288 FBC524287:FBD524288 FKY524287:FKZ524288 FUU524287:FUV524288 GEQ524287:GER524288 GOM524287:GON524288 GYI524287:GYJ524288 HIE524287:HIF524288 HSA524287:HSB524288 IBW524287:IBX524288 ILS524287:ILT524288 IVO524287:IVP524288 JFK524287:JFL524288 JPG524287:JPH524288 JZC524287:JZD524288 KIY524287:KIZ524288 KSU524287:KSV524288 LCQ524287:LCR524288 LMM524287:LMN524288 LWI524287:LWJ524288 MGE524287:MGF524288 MQA524287:MQB524288 MZW524287:MZX524288 NJS524287:NJT524288 NTO524287:NTP524288 ODK524287:ODL524288 ONG524287:ONH524288 OXC524287:OXD524288 PGY524287:PGZ524288 PQU524287:PQV524288 QAQ524287:QAR524288 QKM524287:QKN524288 QUI524287:QUJ524288 REE524287:REF524288 ROA524287:ROB524288 RXW524287:RXX524288 SHS524287:SHT524288 SRO524287:SRP524288 TBK524287:TBL524288 TLG524287:TLH524288 TVC524287:TVD524288 UEY524287:UEZ524288 UOU524287:UOV524288 UYQ524287:UYR524288 VIM524287:VIN524288 VSI524287:VSJ524288 WCE524287:WCF524288 WMA524287:WMB524288 WVW524287:WVX524288 JK589823:JL589824 TG589823:TH589824 ADC589823:ADD589824 AMY589823:AMZ589824 AWU589823:AWV589824 BGQ589823:BGR589824 BQM589823:BQN589824 CAI589823:CAJ589824 CKE589823:CKF589824 CUA589823:CUB589824 DDW589823:DDX589824 DNS589823:DNT589824 DXO589823:DXP589824 EHK589823:EHL589824 ERG589823:ERH589824 FBC589823:FBD589824 FKY589823:FKZ589824 FUU589823:FUV589824 GEQ589823:GER589824 GOM589823:GON589824 GYI589823:GYJ589824 HIE589823:HIF589824 HSA589823:HSB589824 IBW589823:IBX589824 ILS589823:ILT589824 IVO589823:IVP589824 JFK589823:JFL589824 JPG589823:JPH589824 JZC589823:JZD589824 KIY589823:KIZ589824 KSU589823:KSV589824 LCQ589823:LCR589824 LMM589823:LMN589824 LWI589823:LWJ589824 MGE589823:MGF589824 MQA589823:MQB589824 MZW589823:MZX589824 NJS589823:NJT589824 NTO589823:NTP589824 ODK589823:ODL589824 ONG589823:ONH589824 OXC589823:OXD589824 PGY589823:PGZ589824 PQU589823:PQV589824 QAQ589823:QAR589824 QKM589823:QKN589824 QUI589823:QUJ589824 REE589823:REF589824 ROA589823:ROB589824 RXW589823:RXX589824 SHS589823:SHT589824 SRO589823:SRP589824 TBK589823:TBL589824 TLG589823:TLH589824 TVC589823:TVD589824 UEY589823:UEZ589824 UOU589823:UOV589824 UYQ589823:UYR589824 VIM589823:VIN589824 VSI589823:VSJ589824 WCE589823:WCF589824 WMA589823:WMB589824 WVW589823:WVX589824 JK655359:JL655360 TG655359:TH655360 ADC655359:ADD655360 AMY655359:AMZ655360 AWU655359:AWV655360 BGQ655359:BGR655360 BQM655359:BQN655360 CAI655359:CAJ655360 CKE655359:CKF655360 CUA655359:CUB655360 DDW655359:DDX655360 DNS655359:DNT655360 DXO655359:DXP655360 EHK655359:EHL655360 ERG655359:ERH655360 FBC655359:FBD655360 FKY655359:FKZ655360 FUU655359:FUV655360 GEQ655359:GER655360 GOM655359:GON655360 GYI655359:GYJ655360 HIE655359:HIF655360 HSA655359:HSB655360 IBW655359:IBX655360 ILS655359:ILT655360 IVO655359:IVP655360 JFK655359:JFL655360 JPG655359:JPH655360 JZC655359:JZD655360 KIY655359:KIZ655360 KSU655359:KSV655360 LCQ655359:LCR655360 LMM655359:LMN655360 LWI655359:LWJ655360 MGE655359:MGF655360 MQA655359:MQB655360 MZW655359:MZX655360 NJS655359:NJT655360 NTO655359:NTP655360 ODK655359:ODL655360 ONG655359:ONH655360 OXC655359:OXD655360 PGY655359:PGZ655360 PQU655359:PQV655360 QAQ655359:QAR655360 QKM655359:QKN655360 QUI655359:QUJ655360 REE655359:REF655360 ROA655359:ROB655360 RXW655359:RXX655360 SHS655359:SHT655360 SRO655359:SRP655360 TBK655359:TBL655360 TLG655359:TLH655360 TVC655359:TVD655360 UEY655359:UEZ655360 UOU655359:UOV655360 UYQ655359:UYR655360 VIM655359:VIN655360 VSI655359:VSJ655360 WCE655359:WCF655360 WMA655359:WMB655360 WVW655359:WVX655360 JK720895:JL720896 TG720895:TH720896 ADC720895:ADD720896 AMY720895:AMZ720896 AWU720895:AWV720896 BGQ720895:BGR720896 BQM720895:BQN720896 CAI720895:CAJ720896 CKE720895:CKF720896 CUA720895:CUB720896 DDW720895:DDX720896 DNS720895:DNT720896 DXO720895:DXP720896 EHK720895:EHL720896 ERG720895:ERH720896 FBC720895:FBD720896 FKY720895:FKZ720896 FUU720895:FUV720896 GEQ720895:GER720896 GOM720895:GON720896 GYI720895:GYJ720896 HIE720895:HIF720896 HSA720895:HSB720896 IBW720895:IBX720896 ILS720895:ILT720896 IVO720895:IVP720896 JFK720895:JFL720896 JPG720895:JPH720896 JZC720895:JZD720896 KIY720895:KIZ720896 KSU720895:KSV720896 LCQ720895:LCR720896 LMM720895:LMN720896 LWI720895:LWJ720896 MGE720895:MGF720896 MQA720895:MQB720896 MZW720895:MZX720896 NJS720895:NJT720896 NTO720895:NTP720896 ODK720895:ODL720896 ONG720895:ONH720896 OXC720895:OXD720896 PGY720895:PGZ720896 PQU720895:PQV720896 QAQ720895:QAR720896 QKM720895:QKN720896 QUI720895:QUJ720896 REE720895:REF720896 ROA720895:ROB720896 RXW720895:RXX720896 SHS720895:SHT720896 SRO720895:SRP720896 TBK720895:TBL720896 TLG720895:TLH720896 TVC720895:TVD720896 UEY720895:UEZ720896 UOU720895:UOV720896 UYQ720895:UYR720896 VIM720895:VIN720896 VSI720895:VSJ720896 WCE720895:WCF720896 WMA720895:WMB720896 WVW720895:WVX720896 JK786431:JL786432 TG786431:TH786432 ADC786431:ADD786432 AMY786431:AMZ786432 AWU786431:AWV786432 BGQ786431:BGR786432 BQM786431:BQN786432 CAI786431:CAJ786432 CKE786431:CKF786432 CUA786431:CUB786432 DDW786431:DDX786432 DNS786431:DNT786432 DXO786431:DXP786432 EHK786431:EHL786432 ERG786431:ERH786432 FBC786431:FBD786432 FKY786431:FKZ786432 FUU786431:FUV786432 GEQ786431:GER786432 GOM786431:GON786432 GYI786431:GYJ786432 HIE786431:HIF786432 HSA786431:HSB786432 IBW786431:IBX786432 ILS786431:ILT786432 IVO786431:IVP786432 JFK786431:JFL786432 JPG786431:JPH786432 JZC786431:JZD786432 KIY786431:KIZ786432 KSU786431:KSV786432 LCQ786431:LCR786432 LMM786431:LMN786432 LWI786431:LWJ786432 MGE786431:MGF786432 MQA786431:MQB786432 MZW786431:MZX786432 NJS786431:NJT786432 NTO786431:NTP786432 ODK786431:ODL786432 ONG786431:ONH786432 OXC786431:OXD786432 PGY786431:PGZ786432 PQU786431:PQV786432 QAQ786431:QAR786432 QKM786431:QKN786432 QUI786431:QUJ786432 REE786431:REF786432 ROA786431:ROB786432 RXW786431:RXX786432 SHS786431:SHT786432 SRO786431:SRP786432 TBK786431:TBL786432 TLG786431:TLH786432 TVC786431:TVD786432 UEY786431:UEZ786432 UOU786431:UOV786432 UYQ786431:UYR786432 VIM786431:VIN786432 VSI786431:VSJ786432 WCE786431:WCF786432 WMA786431:WMB786432 WVW786431:WVX786432 JK851967:JL851968 TG851967:TH851968 ADC851967:ADD851968 AMY851967:AMZ851968 AWU851967:AWV851968 BGQ851967:BGR851968 BQM851967:BQN851968 CAI851967:CAJ851968 CKE851967:CKF851968 CUA851967:CUB851968 DDW851967:DDX851968 DNS851967:DNT851968 DXO851967:DXP851968 EHK851967:EHL851968 ERG851967:ERH851968 FBC851967:FBD851968 FKY851967:FKZ851968 FUU851967:FUV851968 GEQ851967:GER851968 GOM851967:GON851968 GYI851967:GYJ851968 HIE851967:HIF851968 HSA851967:HSB851968 IBW851967:IBX851968 ILS851967:ILT851968 IVO851967:IVP851968 JFK851967:JFL851968 JPG851967:JPH851968 JZC851967:JZD851968 KIY851967:KIZ851968 KSU851967:KSV851968 LCQ851967:LCR851968 LMM851967:LMN851968 LWI851967:LWJ851968 MGE851967:MGF851968 MQA851967:MQB851968 MZW851967:MZX851968 NJS851967:NJT851968 NTO851967:NTP851968 ODK851967:ODL851968 ONG851967:ONH851968 OXC851967:OXD851968 PGY851967:PGZ851968 PQU851967:PQV851968 QAQ851967:QAR851968 QKM851967:QKN851968 QUI851967:QUJ851968 REE851967:REF851968 ROA851967:ROB851968 RXW851967:RXX851968 SHS851967:SHT851968 SRO851967:SRP851968 TBK851967:TBL851968 TLG851967:TLH851968 TVC851967:TVD851968 UEY851967:UEZ851968 UOU851967:UOV851968 UYQ851967:UYR851968 VIM851967:VIN851968 VSI851967:VSJ851968 WCE851967:WCF851968 WMA851967:WMB851968 WVW851967:WVX851968 JK917503:JL917504 TG917503:TH917504 ADC917503:ADD917504 AMY917503:AMZ917504 AWU917503:AWV917504 BGQ917503:BGR917504 BQM917503:BQN917504 CAI917503:CAJ917504 CKE917503:CKF917504 CUA917503:CUB917504 DDW917503:DDX917504 DNS917503:DNT917504 DXO917503:DXP917504 EHK917503:EHL917504 ERG917503:ERH917504 FBC917503:FBD917504 FKY917503:FKZ917504 FUU917503:FUV917504 GEQ917503:GER917504 GOM917503:GON917504 GYI917503:GYJ917504 HIE917503:HIF917504 HSA917503:HSB917504 IBW917503:IBX917504 ILS917503:ILT917504 IVO917503:IVP917504 JFK917503:JFL917504 JPG917503:JPH917504 JZC917503:JZD917504 KIY917503:KIZ917504 KSU917503:KSV917504 LCQ917503:LCR917504 LMM917503:LMN917504 LWI917503:LWJ917504 MGE917503:MGF917504 MQA917503:MQB917504 MZW917503:MZX917504 NJS917503:NJT917504 NTO917503:NTP917504 ODK917503:ODL917504 ONG917503:ONH917504 OXC917503:OXD917504 PGY917503:PGZ917504 PQU917503:PQV917504 QAQ917503:QAR917504 QKM917503:QKN917504 QUI917503:QUJ917504 REE917503:REF917504 ROA917503:ROB917504 RXW917503:RXX917504 SHS917503:SHT917504 SRO917503:SRP917504 TBK917503:TBL917504 TLG917503:TLH917504 TVC917503:TVD917504 UEY917503:UEZ917504 UOU917503:UOV917504 UYQ917503:UYR917504 VIM917503:VIN917504 VSI917503:VSJ917504 WCE917503:WCF917504 WMA917503:WMB917504 WVW917503:WVX917504 JK983039:JL983040 TG983039:TH983040 ADC983039:ADD983040 AMY983039:AMZ983040 AWU983039:AWV983040 BGQ983039:BGR983040 BQM983039:BQN983040 CAI983039:CAJ983040 CKE983039:CKF983040 CUA983039:CUB983040 DDW983039:DDX983040 DNS983039:DNT983040 DXO983039:DXP983040 EHK983039:EHL983040 ERG983039:ERH983040 FBC983039:FBD983040 FKY983039:FKZ983040 FUU983039:FUV983040 GEQ983039:GER983040 GOM983039:GON983040 GYI983039:GYJ983040 HIE983039:HIF983040 HSA983039:HSB983040 IBW983039:IBX983040 ILS983039:ILT983040 IVO983039:IVP983040 JFK983039:JFL983040 JPG983039:JPH983040 JZC983039:JZD983040 KIY983039:KIZ983040 KSU983039:KSV983040 LCQ983039:LCR983040 LMM983039:LMN983040 LWI983039:LWJ983040 MGE983039:MGF983040 MQA983039:MQB983040 MZW983039:MZX983040 NJS983039:NJT983040 NTO983039:NTP983040 ODK983039:ODL983040 ONG983039:ONH983040 OXC983039:OXD983040 PGY983039:PGZ983040 PQU983039:PQV983040 QAQ983039:QAR983040 QKM983039:QKN983040 QUI983039:QUJ983040 REE983039:REF983040 ROA983039:ROB983040 RXW983039:RXX983040 SHS983039:SHT983040 SRO983039:SRP983040 TBK983039:TBL983040 TLG983039:TLH983040 TVC983039:TVD983040 UEY983039:UEZ983040 UOU983039:UOV983040 UYQ983039:UYR983040 VIM983039:VIN983040 VSI983039:VSJ983040 WCE983039:WCF983040 WMA983039:WMB983040 WVW983039:WVX983040 WLX983045:WLY983046 JE65541:JF65542 TA65541:TB65542 ACW65541:ACX65542 AMS65541:AMT65542 AWO65541:AWP65542 BGK65541:BGL65542 BQG65541:BQH65542 CAC65541:CAD65542 CJY65541:CJZ65542 CTU65541:CTV65542 DDQ65541:DDR65542 DNM65541:DNN65542 DXI65541:DXJ65542 EHE65541:EHF65542 ERA65541:ERB65542 FAW65541:FAX65542 FKS65541:FKT65542 FUO65541:FUP65542 GEK65541:GEL65542 GOG65541:GOH65542 GYC65541:GYD65542 HHY65541:HHZ65542 HRU65541:HRV65542 IBQ65541:IBR65542 ILM65541:ILN65542 IVI65541:IVJ65542 JFE65541:JFF65542 JPA65541:JPB65542 JYW65541:JYX65542 KIS65541:KIT65542 KSO65541:KSP65542 LCK65541:LCL65542 LMG65541:LMH65542 LWC65541:LWD65542 MFY65541:MFZ65542 MPU65541:MPV65542 MZQ65541:MZR65542 NJM65541:NJN65542 NTI65541:NTJ65542 ODE65541:ODF65542 ONA65541:ONB65542 OWW65541:OWX65542 PGS65541:PGT65542 PQO65541:PQP65542 QAK65541:QAL65542 QKG65541:QKH65542 QUC65541:QUD65542 RDY65541:RDZ65542 RNU65541:RNV65542 RXQ65541:RXR65542 SHM65541:SHN65542 SRI65541:SRJ65542 TBE65541:TBF65542 TLA65541:TLB65542 TUW65541:TUX65542 UES65541:UET65542 UOO65541:UOP65542 UYK65541:UYL65542 VIG65541:VIH65542 VSC65541:VSD65542 WBY65541:WBZ65542 WLU65541:WLV65542 WVQ65541:WVR65542 JE131077:JF131078 TA131077:TB131078 ACW131077:ACX131078 AMS131077:AMT131078 AWO131077:AWP131078 BGK131077:BGL131078 BQG131077:BQH131078 CAC131077:CAD131078 CJY131077:CJZ131078 CTU131077:CTV131078 DDQ131077:DDR131078 DNM131077:DNN131078 DXI131077:DXJ131078 EHE131077:EHF131078 ERA131077:ERB131078 FAW131077:FAX131078 FKS131077:FKT131078 FUO131077:FUP131078 GEK131077:GEL131078 GOG131077:GOH131078 GYC131077:GYD131078 HHY131077:HHZ131078 HRU131077:HRV131078 IBQ131077:IBR131078 ILM131077:ILN131078 IVI131077:IVJ131078 JFE131077:JFF131078 JPA131077:JPB131078 JYW131077:JYX131078 KIS131077:KIT131078 KSO131077:KSP131078 LCK131077:LCL131078 LMG131077:LMH131078 LWC131077:LWD131078 MFY131077:MFZ131078 MPU131077:MPV131078 MZQ131077:MZR131078 NJM131077:NJN131078 NTI131077:NTJ131078 ODE131077:ODF131078 ONA131077:ONB131078 OWW131077:OWX131078 PGS131077:PGT131078 PQO131077:PQP131078 QAK131077:QAL131078 QKG131077:QKH131078 QUC131077:QUD131078 RDY131077:RDZ131078 RNU131077:RNV131078 RXQ131077:RXR131078 SHM131077:SHN131078 SRI131077:SRJ131078 TBE131077:TBF131078 TLA131077:TLB131078 TUW131077:TUX131078 UES131077:UET131078 UOO131077:UOP131078 UYK131077:UYL131078 VIG131077:VIH131078 VSC131077:VSD131078 WBY131077:WBZ131078 WLU131077:WLV131078 WVQ131077:WVR131078 JE196613:JF196614 TA196613:TB196614 ACW196613:ACX196614 AMS196613:AMT196614 AWO196613:AWP196614 BGK196613:BGL196614 BQG196613:BQH196614 CAC196613:CAD196614 CJY196613:CJZ196614 CTU196613:CTV196614 DDQ196613:DDR196614 DNM196613:DNN196614 DXI196613:DXJ196614 EHE196613:EHF196614 ERA196613:ERB196614 FAW196613:FAX196614 FKS196613:FKT196614 FUO196613:FUP196614 GEK196613:GEL196614 GOG196613:GOH196614 GYC196613:GYD196614 HHY196613:HHZ196614 HRU196613:HRV196614 IBQ196613:IBR196614 ILM196613:ILN196614 IVI196613:IVJ196614 JFE196613:JFF196614 JPA196613:JPB196614 JYW196613:JYX196614 KIS196613:KIT196614 KSO196613:KSP196614 LCK196613:LCL196614 LMG196613:LMH196614 LWC196613:LWD196614 MFY196613:MFZ196614 MPU196613:MPV196614 MZQ196613:MZR196614 NJM196613:NJN196614 NTI196613:NTJ196614 ODE196613:ODF196614 ONA196613:ONB196614 OWW196613:OWX196614 PGS196613:PGT196614 PQO196613:PQP196614 QAK196613:QAL196614 QKG196613:QKH196614 QUC196613:QUD196614 RDY196613:RDZ196614 RNU196613:RNV196614 RXQ196613:RXR196614 SHM196613:SHN196614 SRI196613:SRJ196614 TBE196613:TBF196614 TLA196613:TLB196614 TUW196613:TUX196614 UES196613:UET196614 UOO196613:UOP196614 UYK196613:UYL196614 VIG196613:VIH196614 VSC196613:VSD196614 WBY196613:WBZ196614 WLU196613:WLV196614 WVQ196613:WVR196614 JE262149:JF262150 TA262149:TB262150 ACW262149:ACX262150 AMS262149:AMT262150 AWO262149:AWP262150 BGK262149:BGL262150 BQG262149:BQH262150 CAC262149:CAD262150 CJY262149:CJZ262150 CTU262149:CTV262150 DDQ262149:DDR262150 DNM262149:DNN262150 DXI262149:DXJ262150 EHE262149:EHF262150 ERA262149:ERB262150 FAW262149:FAX262150 FKS262149:FKT262150 FUO262149:FUP262150 GEK262149:GEL262150 GOG262149:GOH262150 GYC262149:GYD262150 HHY262149:HHZ262150 HRU262149:HRV262150 IBQ262149:IBR262150 ILM262149:ILN262150 IVI262149:IVJ262150 JFE262149:JFF262150 JPA262149:JPB262150 JYW262149:JYX262150 KIS262149:KIT262150 KSO262149:KSP262150 LCK262149:LCL262150 LMG262149:LMH262150 LWC262149:LWD262150 MFY262149:MFZ262150 MPU262149:MPV262150 MZQ262149:MZR262150 NJM262149:NJN262150 NTI262149:NTJ262150 ODE262149:ODF262150 ONA262149:ONB262150 OWW262149:OWX262150 PGS262149:PGT262150 PQO262149:PQP262150 QAK262149:QAL262150 QKG262149:QKH262150 QUC262149:QUD262150 RDY262149:RDZ262150 RNU262149:RNV262150 RXQ262149:RXR262150 SHM262149:SHN262150 SRI262149:SRJ262150 TBE262149:TBF262150 TLA262149:TLB262150 TUW262149:TUX262150 UES262149:UET262150 UOO262149:UOP262150 UYK262149:UYL262150 VIG262149:VIH262150 VSC262149:VSD262150 WBY262149:WBZ262150 WLU262149:WLV262150 WVQ262149:WVR262150 JE327685:JF327686 TA327685:TB327686 ACW327685:ACX327686 AMS327685:AMT327686 AWO327685:AWP327686 BGK327685:BGL327686 BQG327685:BQH327686 CAC327685:CAD327686 CJY327685:CJZ327686 CTU327685:CTV327686 DDQ327685:DDR327686 DNM327685:DNN327686 DXI327685:DXJ327686 EHE327685:EHF327686 ERA327685:ERB327686 FAW327685:FAX327686 FKS327685:FKT327686 FUO327685:FUP327686 GEK327685:GEL327686 GOG327685:GOH327686 GYC327685:GYD327686 HHY327685:HHZ327686 HRU327685:HRV327686 IBQ327685:IBR327686 ILM327685:ILN327686 IVI327685:IVJ327686 JFE327685:JFF327686 JPA327685:JPB327686 JYW327685:JYX327686 KIS327685:KIT327686 KSO327685:KSP327686 LCK327685:LCL327686 LMG327685:LMH327686 LWC327685:LWD327686 MFY327685:MFZ327686 MPU327685:MPV327686 MZQ327685:MZR327686 NJM327685:NJN327686 NTI327685:NTJ327686 ODE327685:ODF327686 ONA327685:ONB327686 OWW327685:OWX327686 PGS327685:PGT327686 PQO327685:PQP327686 QAK327685:QAL327686 QKG327685:QKH327686 QUC327685:QUD327686 RDY327685:RDZ327686 RNU327685:RNV327686 RXQ327685:RXR327686 SHM327685:SHN327686 SRI327685:SRJ327686 TBE327685:TBF327686 TLA327685:TLB327686 TUW327685:TUX327686 UES327685:UET327686 UOO327685:UOP327686 UYK327685:UYL327686 VIG327685:VIH327686 VSC327685:VSD327686 WBY327685:WBZ327686 WLU327685:WLV327686 WVQ327685:WVR327686 JE393221:JF393222 TA393221:TB393222 ACW393221:ACX393222 AMS393221:AMT393222 AWO393221:AWP393222 BGK393221:BGL393222 BQG393221:BQH393222 CAC393221:CAD393222 CJY393221:CJZ393222 CTU393221:CTV393222 DDQ393221:DDR393222 DNM393221:DNN393222 DXI393221:DXJ393222 EHE393221:EHF393222 ERA393221:ERB393222 FAW393221:FAX393222 FKS393221:FKT393222 FUO393221:FUP393222 GEK393221:GEL393222 GOG393221:GOH393222 GYC393221:GYD393222 HHY393221:HHZ393222 HRU393221:HRV393222 IBQ393221:IBR393222 ILM393221:ILN393222 IVI393221:IVJ393222 JFE393221:JFF393222 JPA393221:JPB393222 JYW393221:JYX393222 KIS393221:KIT393222 KSO393221:KSP393222 LCK393221:LCL393222 LMG393221:LMH393222 LWC393221:LWD393222 MFY393221:MFZ393222 MPU393221:MPV393222 MZQ393221:MZR393222 NJM393221:NJN393222 NTI393221:NTJ393222 ODE393221:ODF393222 ONA393221:ONB393222 OWW393221:OWX393222 PGS393221:PGT393222 PQO393221:PQP393222 QAK393221:QAL393222 QKG393221:QKH393222 QUC393221:QUD393222 RDY393221:RDZ393222 RNU393221:RNV393222 RXQ393221:RXR393222 SHM393221:SHN393222 SRI393221:SRJ393222 TBE393221:TBF393222 TLA393221:TLB393222 TUW393221:TUX393222 UES393221:UET393222 UOO393221:UOP393222 UYK393221:UYL393222 VIG393221:VIH393222 VSC393221:VSD393222 WBY393221:WBZ393222 WLU393221:WLV393222 WVQ393221:WVR393222 JE458757:JF458758 TA458757:TB458758 ACW458757:ACX458758 AMS458757:AMT458758 AWO458757:AWP458758 BGK458757:BGL458758 BQG458757:BQH458758 CAC458757:CAD458758 CJY458757:CJZ458758 CTU458757:CTV458758 DDQ458757:DDR458758 DNM458757:DNN458758 DXI458757:DXJ458758 EHE458757:EHF458758 ERA458757:ERB458758 FAW458757:FAX458758 FKS458757:FKT458758 FUO458757:FUP458758 GEK458757:GEL458758 GOG458757:GOH458758 GYC458757:GYD458758 HHY458757:HHZ458758 HRU458757:HRV458758 IBQ458757:IBR458758 ILM458757:ILN458758 IVI458757:IVJ458758 JFE458757:JFF458758 JPA458757:JPB458758 JYW458757:JYX458758 KIS458757:KIT458758 KSO458757:KSP458758 LCK458757:LCL458758 LMG458757:LMH458758 LWC458757:LWD458758 MFY458757:MFZ458758 MPU458757:MPV458758 MZQ458757:MZR458758 NJM458757:NJN458758 NTI458757:NTJ458758 ODE458757:ODF458758 ONA458757:ONB458758 OWW458757:OWX458758 PGS458757:PGT458758 PQO458757:PQP458758 QAK458757:QAL458758 QKG458757:QKH458758 QUC458757:QUD458758 RDY458757:RDZ458758 RNU458757:RNV458758 RXQ458757:RXR458758 SHM458757:SHN458758 SRI458757:SRJ458758 TBE458757:TBF458758 TLA458757:TLB458758 TUW458757:TUX458758 UES458757:UET458758 UOO458757:UOP458758 UYK458757:UYL458758 VIG458757:VIH458758 VSC458757:VSD458758 WBY458757:WBZ458758 WLU458757:WLV458758 WVQ458757:WVR458758 JE524293:JF524294 TA524293:TB524294 ACW524293:ACX524294 AMS524293:AMT524294 AWO524293:AWP524294 BGK524293:BGL524294 BQG524293:BQH524294 CAC524293:CAD524294 CJY524293:CJZ524294 CTU524293:CTV524294 DDQ524293:DDR524294 DNM524293:DNN524294 DXI524293:DXJ524294 EHE524293:EHF524294 ERA524293:ERB524294 FAW524293:FAX524294 FKS524293:FKT524294 FUO524293:FUP524294 GEK524293:GEL524294 GOG524293:GOH524294 GYC524293:GYD524294 HHY524293:HHZ524294 HRU524293:HRV524294 IBQ524293:IBR524294 ILM524293:ILN524294 IVI524293:IVJ524294 JFE524293:JFF524294 JPA524293:JPB524294 JYW524293:JYX524294 KIS524293:KIT524294 KSO524293:KSP524294 LCK524293:LCL524294 LMG524293:LMH524294 LWC524293:LWD524294 MFY524293:MFZ524294 MPU524293:MPV524294 MZQ524293:MZR524294 NJM524293:NJN524294 NTI524293:NTJ524294 ODE524293:ODF524294 ONA524293:ONB524294 OWW524293:OWX524294 PGS524293:PGT524294 PQO524293:PQP524294 QAK524293:QAL524294 QKG524293:QKH524294 QUC524293:QUD524294 RDY524293:RDZ524294 RNU524293:RNV524294 RXQ524293:RXR524294 SHM524293:SHN524294 SRI524293:SRJ524294 TBE524293:TBF524294 TLA524293:TLB524294 TUW524293:TUX524294 UES524293:UET524294 UOO524293:UOP524294 UYK524293:UYL524294 VIG524293:VIH524294 VSC524293:VSD524294 WBY524293:WBZ524294 WLU524293:WLV524294 WVQ524293:WVR524294 JE589829:JF589830 TA589829:TB589830 ACW589829:ACX589830 AMS589829:AMT589830 AWO589829:AWP589830 BGK589829:BGL589830 BQG589829:BQH589830 CAC589829:CAD589830 CJY589829:CJZ589830 CTU589829:CTV589830 DDQ589829:DDR589830 DNM589829:DNN589830 DXI589829:DXJ589830 EHE589829:EHF589830 ERA589829:ERB589830 FAW589829:FAX589830 FKS589829:FKT589830 FUO589829:FUP589830 GEK589829:GEL589830 GOG589829:GOH589830 GYC589829:GYD589830 HHY589829:HHZ589830 HRU589829:HRV589830 IBQ589829:IBR589830 ILM589829:ILN589830 IVI589829:IVJ589830 JFE589829:JFF589830 JPA589829:JPB589830 JYW589829:JYX589830 KIS589829:KIT589830 KSO589829:KSP589830 LCK589829:LCL589830 LMG589829:LMH589830 LWC589829:LWD589830 MFY589829:MFZ589830 MPU589829:MPV589830 MZQ589829:MZR589830 NJM589829:NJN589830 NTI589829:NTJ589830 ODE589829:ODF589830 ONA589829:ONB589830 OWW589829:OWX589830 PGS589829:PGT589830 PQO589829:PQP589830 QAK589829:QAL589830 QKG589829:QKH589830 QUC589829:QUD589830 RDY589829:RDZ589830 RNU589829:RNV589830 RXQ589829:RXR589830 SHM589829:SHN589830 SRI589829:SRJ589830 TBE589829:TBF589830 TLA589829:TLB589830 TUW589829:TUX589830 UES589829:UET589830 UOO589829:UOP589830 UYK589829:UYL589830 VIG589829:VIH589830 VSC589829:VSD589830 WBY589829:WBZ589830 WLU589829:WLV589830 WVQ589829:WVR589830 JE655365:JF655366 TA655365:TB655366 ACW655365:ACX655366 AMS655365:AMT655366 AWO655365:AWP655366 BGK655365:BGL655366 BQG655365:BQH655366 CAC655365:CAD655366 CJY655365:CJZ655366 CTU655365:CTV655366 DDQ655365:DDR655366 DNM655365:DNN655366 DXI655365:DXJ655366 EHE655365:EHF655366 ERA655365:ERB655366 FAW655365:FAX655366 FKS655365:FKT655366 FUO655365:FUP655366 GEK655365:GEL655366 GOG655365:GOH655366 GYC655365:GYD655366 HHY655365:HHZ655366 HRU655365:HRV655366 IBQ655365:IBR655366 ILM655365:ILN655366 IVI655365:IVJ655366 JFE655365:JFF655366 JPA655365:JPB655366 JYW655365:JYX655366 KIS655365:KIT655366 KSO655365:KSP655366 LCK655365:LCL655366 LMG655365:LMH655366 LWC655365:LWD655366 MFY655365:MFZ655366 MPU655365:MPV655366 MZQ655365:MZR655366 NJM655365:NJN655366 NTI655365:NTJ655366 ODE655365:ODF655366 ONA655365:ONB655366 OWW655365:OWX655366 PGS655365:PGT655366 PQO655365:PQP655366 QAK655365:QAL655366 QKG655365:QKH655366 QUC655365:QUD655366 RDY655365:RDZ655366 RNU655365:RNV655366 RXQ655365:RXR655366 SHM655365:SHN655366 SRI655365:SRJ655366 TBE655365:TBF655366 TLA655365:TLB655366 TUW655365:TUX655366 UES655365:UET655366 UOO655365:UOP655366 UYK655365:UYL655366 VIG655365:VIH655366 VSC655365:VSD655366 WBY655365:WBZ655366 WLU655365:WLV655366 WVQ655365:WVR655366 JE720901:JF720902 TA720901:TB720902 ACW720901:ACX720902 AMS720901:AMT720902 AWO720901:AWP720902 BGK720901:BGL720902 BQG720901:BQH720902 CAC720901:CAD720902 CJY720901:CJZ720902 CTU720901:CTV720902 DDQ720901:DDR720902 DNM720901:DNN720902 DXI720901:DXJ720902 EHE720901:EHF720902 ERA720901:ERB720902 FAW720901:FAX720902 FKS720901:FKT720902 FUO720901:FUP720902 GEK720901:GEL720902 GOG720901:GOH720902 GYC720901:GYD720902 HHY720901:HHZ720902 HRU720901:HRV720902 IBQ720901:IBR720902 ILM720901:ILN720902 IVI720901:IVJ720902 JFE720901:JFF720902 JPA720901:JPB720902 JYW720901:JYX720902 KIS720901:KIT720902 KSO720901:KSP720902 LCK720901:LCL720902 LMG720901:LMH720902 LWC720901:LWD720902 MFY720901:MFZ720902 MPU720901:MPV720902 MZQ720901:MZR720902 NJM720901:NJN720902 NTI720901:NTJ720902 ODE720901:ODF720902 ONA720901:ONB720902 OWW720901:OWX720902 PGS720901:PGT720902 PQO720901:PQP720902 QAK720901:QAL720902 QKG720901:QKH720902 QUC720901:QUD720902 RDY720901:RDZ720902 RNU720901:RNV720902 RXQ720901:RXR720902 SHM720901:SHN720902 SRI720901:SRJ720902 TBE720901:TBF720902 TLA720901:TLB720902 TUW720901:TUX720902 UES720901:UET720902 UOO720901:UOP720902 UYK720901:UYL720902 VIG720901:VIH720902 VSC720901:VSD720902 WBY720901:WBZ720902 WLU720901:WLV720902 WVQ720901:WVR720902 JE786437:JF786438 TA786437:TB786438 ACW786437:ACX786438 AMS786437:AMT786438 AWO786437:AWP786438 BGK786437:BGL786438 BQG786437:BQH786438 CAC786437:CAD786438 CJY786437:CJZ786438 CTU786437:CTV786438 DDQ786437:DDR786438 DNM786437:DNN786438 DXI786437:DXJ786438 EHE786437:EHF786438 ERA786437:ERB786438 FAW786437:FAX786438 FKS786437:FKT786438 FUO786437:FUP786438 GEK786437:GEL786438 GOG786437:GOH786438 GYC786437:GYD786438 HHY786437:HHZ786438 HRU786437:HRV786438 IBQ786437:IBR786438 ILM786437:ILN786438 IVI786437:IVJ786438 JFE786437:JFF786438 JPA786437:JPB786438 JYW786437:JYX786438 KIS786437:KIT786438 KSO786437:KSP786438 LCK786437:LCL786438 LMG786437:LMH786438 LWC786437:LWD786438 MFY786437:MFZ786438 MPU786437:MPV786438 MZQ786437:MZR786438 NJM786437:NJN786438 NTI786437:NTJ786438 ODE786437:ODF786438 ONA786437:ONB786438 OWW786437:OWX786438 PGS786437:PGT786438 PQO786437:PQP786438 QAK786437:QAL786438 QKG786437:QKH786438 QUC786437:QUD786438 RDY786437:RDZ786438 RNU786437:RNV786438 RXQ786437:RXR786438 SHM786437:SHN786438 SRI786437:SRJ786438 TBE786437:TBF786438 TLA786437:TLB786438 TUW786437:TUX786438 UES786437:UET786438 UOO786437:UOP786438 UYK786437:UYL786438 VIG786437:VIH786438 VSC786437:VSD786438 WBY786437:WBZ786438 WLU786437:WLV786438 WVQ786437:WVR786438 JE851973:JF851974 TA851973:TB851974 ACW851973:ACX851974 AMS851973:AMT851974 AWO851973:AWP851974 BGK851973:BGL851974 BQG851973:BQH851974 CAC851973:CAD851974 CJY851973:CJZ851974 CTU851973:CTV851974 DDQ851973:DDR851974 DNM851973:DNN851974 DXI851973:DXJ851974 EHE851973:EHF851974 ERA851973:ERB851974 FAW851973:FAX851974 FKS851973:FKT851974 FUO851973:FUP851974 GEK851973:GEL851974 GOG851973:GOH851974 GYC851973:GYD851974 HHY851973:HHZ851974 HRU851973:HRV851974 IBQ851973:IBR851974 ILM851973:ILN851974 IVI851973:IVJ851974 JFE851973:JFF851974 JPA851973:JPB851974 JYW851973:JYX851974 KIS851973:KIT851974 KSO851973:KSP851974 LCK851973:LCL851974 LMG851973:LMH851974 LWC851973:LWD851974 MFY851973:MFZ851974 MPU851973:MPV851974 MZQ851973:MZR851974 NJM851973:NJN851974 NTI851973:NTJ851974 ODE851973:ODF851974 ONA851973:ONB851974 OWW851973:OWX851974 PGS851973:PGT851974 PQO851973:PQP851974 QAK851973:QAL851974 QKG851973:QKH851974 QUC851973:QUD851974 RDY851973:RDZ851974 RNU851973:RNV851974 RXQ851973:RXR851974 SHM851973:SHN851974 SRI851973:SRJ851974 TBE851973:TBF851974 TLA851973:TLB851974 TUW851973:TUX851974 UES851973:UET851974 UOO851973:UOP851974 UYK851973:UYL851974 VIG851973:VIH851974 VSC851973:VSD851974 WBY851973:WBZ851974 WLU851973:WLV851974 WVQ851973:WVR851974 JE917509:JF917510 TA917509:TB917510 ACW917509:ACX917510 AMS917509:AMT917510 AWO917509:AWP917510 BGK917509:BGL917510 BQG917509:BQH917510 CAC917509:CAD917510 CJY917509:CJZ917510 CTU917509:CTV917510 DDQ917509:DDR917510 DNM917509:DNN917510 DXI917509:DXJ917510 EHE917509:EHF917510 ERA917509:ERB917510 FAW917509:FAX917510 FKS917509:FKT917510 FUO917509:FUP917510 GEK917509:GEL917510 GOG917509:GOH917510 GYC917509:GYD917510 HHY917509:HHZ917510 HRU917509:HRV917510 IBQ917509:IBR917510 ILM917509:ILN917510 IVI917509:IVJ917510 JFE917509:JFF917510 JPA917509:JPB917510 JYW917509:JYX917510 KIS917509:KIT917510 KSO917509:KSP917510 LCK917509:LCL917510 LMG917509:LMH917510 LWC917509:LWD917510 MFY917509:MFZ917510 MPU917509:MPV917510 MZQ917509:MZR917510 NJM917509:NJN917510 NTI917509:NTJ917510 ODE917509:ODF917510 ONA917509:ONB917510 OWW917509:OWX917510 PGS917509:PGT917510 PQO917509:PQP917510 QAK917509:QAL917510 QKG917509:QKH917510 QUC917509:QUD917510 RDY917509:RDZ917510 RNU917509:RNV917510 RXQ917509:RXR917510 SHM917509:SHN917510 SRI917509:SRJ917510 TBE917509:TBF917510 TLA917509:TLB917510 TUW917509:TUX917510 UES917509:UET917510 UOO917509:UOP917510 UYK917509:UYL917510 VIG917509:VIH917510 VSC917509:VSD917510 WBY917509:WBZ917510 WLU917509:WLV917510 WVQ917509:WVR917510 JE983045:JF983046 TA983045:TB983046 ACW983045:ACX983046 AMS983045:AMT983046 AWO983045:AWP983046 BGK983045:BGL983046 BQG983045:BQH983046 CAC983045:CAD983046 CJY983045:CJZ983046 CTU983045:CTV983046 DDQ983045:DDR983046 DNM983045:DNN983046 DXI983045:DXJ983046 EHE983045:EHF983046 ERA983045:ERB983046 FAW983045:FAX983046 FKS983045:FKT983046 FUO983045:FUP983046 GEK983045:GEL983046 GOG983045:GOH983046 GYC983045:GYD983046 HHY983045:HHZ983046 HRU983045:HRV983046 IBQ983045:IBR983046 ILM983045:ILN983046 IVI983045:IVJ983046 JFE983045:JFF983046 JPA983045:JPB983046 JYW983045:JYX983046 KIS983045:KIT983046 KSO983045:KSP983046 LCK983045:LCL983046 LMG983045:LMH983046 LWC983045:LWD983046 MFY983045:MFZ983046 MPU983045:MPV983046 MZQ983045:MZR983046 NJM983045:NJN983046 NTI983045:NTJ983046 ODE983045:ODF983046 ONA983045:ONB983046 OWW983045:OWX983046 PGS983045:PGT983046 PQO983045:PQP983046 QAK983045:QAL983046 QKG983045:QKH983046 QUC983045:QUD983046 RDY983045:RDZ983046 RNU983045:RNV983046 RXQ983045:RXR983046 SHM983045:SHN983046 SRI983045:SRJ983046 TBE983045:TBF983046 TLA983045:TLB983046 TUW983045:TUX983046 UES983045:UET983046 UOO983045:UOP983046 UYK983045:UYL983046 VIG983045:VIH983046 VSC983045:VSD983046 WBY983045:WBZ983046 WLU983045:WLV983046 WVQ983045:WVR983046 JH65541:JI65542 TD65541:TE65542 ACZ65541:ADA65542 AMV65541:AMW65542 AWR65541:AWS65542 BGN65541:BGO65542 BQJ65541:BQK65542 CAF65541:CAG65542 CKB65541:CKC65542 CTX65541:CTY65542 DDT65541:DDU65542 DNP65541:DNQ65542 DXL65541:DXM65542 EHH65541:EHI65542 ERD65541:ERE65542 FAZ65541:FBA65542 FKV65541:FKW65542 FUR65541:FUS65542 GEN65541:GEO65542 GOJ65541:GOK65542 GYF65541:GYG65542 HIB65541:HIC65542 HRX65541:HRY65542 IBT65541:IBU65542 ILP65541:ILQ65542 IVL65541:IVM65542 JFH65541:JFI65542 JPD65541:JPE65542 JYZ65541:JZA65542 KIV65541:KIW65542 KSR65541:KSS65542 LCN65541:LCO65542 LMJ65541:LMK65542 LWF65541:LWG65542 MGB65541:MGC65542 MPX65541:MPY65542 MZT65541:MZU65542 NJP65541:NJQ65542 NTL65541:NTM65542 ODH65541:ODI65542 OND65541:ONE65542 OWZ65541:OXA65542 PGV65541:PGW65542 PQR65541:PQS65542 QAN65541:QAO65542 QKJ65541:QKK65542 QUF65541:QUG65542 REB65541:REC65542 RNX65541:RNY65542 RXT65541:RXU65542 SHP65541:SHQ65542 SRL65541:SRM65542 TBH65541:TBI65542 TLD65541:TLE65542 TUZ65541:TVA65542 UEV65541:UEW65542 UOR65541:UOS65542 UYN65541:UYO65542 VIJ65541:VIK65542 VSF65541:VSG65542 WCB65541:WCC65542 WLX65541:WLY65542 WVT65541:WVU65542 JH131077:JI131078 TD131077:TE131078 ACZ131077:ADA131078 AMV131077:AMW131078 AWR131077:AWS131078 BGN131077:BGO131078 BQJ131077:BQK131078 CAF131077:CAG131078 CKB131077:CKC131078 CTX131077:CTY131078 DDT131077:DDU131078 DNP131077:DNQ131078 DXL131077:DXM131078 EHH131077:EHI131078 ERD131077:ERE131078 FAZ131077:FBA131078 FKV131077:FKW131078 FUR131077:FUS131078 GEN131077:GEO131078 GOJ131077:GOK131078 GYF131077:GYG131078 HIB131077:HIC131078 HRX131077:HRY131078 IBT131077:IBU131078 ILP131077:ILQ131078 IVL131077:IVM131078 JFH131077:JFI131078 JPD131077:JPE131078 JYZ131077:JZA131078 KIV131077:KIW131078 KSR131077:KSS131078 LCN131077:LCO131078 LMJ131077:LMK131078 LWF131077:LWG131078 MGB131077:MGC131078 MPX131077:MPY131078 MZT131077:MZU131078 NJP131077:NJQ131078 NTL131077:NTM131078 ODH131077:ODI131078 OND131077:ONE131078 OWZ131077:OXA131078 PGV131077:PGW131078 PQR131077:PQS131078 QAN131077:QAO131078 QKJ131077:QKK131078 QUF131077:QUG131078 REB131077:REC131078 RNX131077:RNY131078 RXT131077:RXU131078 SHP131077:SHQ131078 SRL131077:SRM131078 TBH131077:TBI131078 TLD131077:TLE131078 TUZ131077:TVA131078 UEV131077:UEW131078 UOR131077:UOS131078 UYN131077:UYO131078 VIJ131077:VIK131078 VSF131077:VSG131078 WCB131077:WCC131078 WLX131077:WLY131078 WVT131077:WVU131078 JH196613:JI196614 TD196613:TE196614 ACZ196613:ADA196614 AMV196613:AMW196614 AWR196613:AWS196614 BGN196613:BGO196614 BQJ196613:BQK196614 CAF196613:CAG196614 CKB196613:CKC196614 CTX196613:CTY196614 DDT196613:DDU196614 DNP196613:DNQ196614 DXL196613:DXM196614 EHH196613:EHI196614 ERD196613:ERE196614 FAZ196613:FBA196614 FKV196613:FKW196614 FUR196613:FUS196614 GEN196613:GEO196614 GOJ196613:GOK196614 GYF196613:GYG196614 HIB196613:HIC196614 HRX196613:HRY196614 IBT196613:IBU196614 ILP196613:ILQ196614 IVL196613:IVM196614 JFH196613:JFI196614 JPD196613:JPE196614 JYZ196613:JZA196614 KIV196613:KIW196614 KSR196613:KSS196614 LCN196613:LCO196614 LMJ196613:LMK196614 LWF196613:LWG196614 MGB196613:MGC196614 MPX196613:MPY196614 MZT196613:MZU196614 NJP196613:NJQ196614 NTL196613:NTM196614 ODH196613:ODI196614 OND196613:ONE196614 OWZ196613:OXA196614 PGV196613:PGW196614 PQR196613:PQS196614 QAN196613:QAO196614 QKJ196613:QKK196614 QUF196613:QUG196614 REB196613:REC196614 RNX196613:RNY196614 RXT196613:RXU196614 SHP196613:SHQ196614 SRL196613:SRM196614 TBH196613:TBI196614 TLD196613:TLE196614 TUZ196613:TVA196614 UEV196613:UEW196614 UOR196613:UOS196614 UYN196613:UYO196614 VIJ196613:VIK196614 VSF196613:VSG196614 WCB196613:WCC196614 WLX196613:WLY196614 WVT196613:WVU196614 JH262149:JI262150 TD262149:TE262150 ACZ262149:ADA262150 AMV262149:AMW262150 AWR262149:AWS262150 BGN262149:BGO262150 BQJ262149:BQK262150 CAF262149:CAG262150 CKB262149:CKC262150 CTX262149:CTY262150 DDT262149:DDU262150 DNP262149:DNQ262150 DXL262149:DXM262150 EHH262149:EHI262150 ERD262149:ERE262150 FAZ262149:FBA262150 FKV262149:FKW262150 FUR262149:FUS262150 GEN262149:GEO262150 GOJ262149:GOK262150 GYF262149:GYG262150 HIB262149:HIC262150 HRX262149:HRY262150 IBT262149:IBU262150 ILP262149:ILQ262150 IVL262149:IVM262150 JFH262149:JFI262150 JPD262149:JPE262150 JYZ262149:JZA262150 KIV262149:KIW262150 KSR262149:KSS262150 LCN262149:LCO262150 LMJ262149:LMK262150 LWF262149:LWG262150 MGB262149:MGC262150 MPX262149:MPY262150 MZT262149:MZU262150 NJP262149:NJQ262150 NTL262149:NTM262150 ODH262149:ODI262150 OND262149:ONE262150 OWZ262149:OXA262150 PGV262149:PGW262150 PQR262149:PQS262150 QAN262149:QAO262150 QKJ262149:QKK262150 QUF262149:QUG262150 REB262149:REC262150 RNX262149:RNY262150 RXT262149:RXU262150 SHP262149:SHQ262150 SRL262149:SRM262150 TBH262149:TBI262150 TLD262149:TLE262150 TUZ262149:TVA262150 UEV262149:UEW262150 UOR262149:UOS262150 UYN262149:UYO262150 VIJ262149:VIK262150 VSF262149:VSG262150 WCB262149:WCC262150 WLX262149:WLY262150 WVT262149:WVU262150 JH327685:JI327686 TD327685:TE327686 ACZ327685:ADA327686 AMV327685:AMW327686 AWR327685:AWS327686 BGN327685:BGO327686 BQJ327685:BQK327686 CAF327685:CAG327686 CKB327685:CKC327686 CTX327685:CTY327686 DDT327685:DDU327686 DNP327685:DNQ327686 DXL327685:DXM327686 EHH327685:EHI327686 ERD327685:ERE327686 FAZ327685:FBA327686 FKV327685:FKW327686 FUR327685:FUS327686 GEN327685:GEO327686 GOJ327685:GOK327686 GYF327685:GYG327686 HIB327685:HIC327686 HRX327685:HRY327686 IBT327685:IBU327686 ILP327685:ILQ327686 IVL327685:IVM327686 JFH327685:JFI327686 JPD327685:JPE327686 JYZ327685:JZA327686 KIV327685:KIW327686 KSR327685:KSS327686 LCN327685:LCO327686 LMJ327685:LMK327686 LWF327685:LWG327686 MGB327685:MGC327686 MPX327685:MPY327686 MZT327685:MZU327686 NJP327685:NJQ327686 NTL327685:NTM327686 ODH327685:ODI327686 OND327685:ONE327686 OWZ327685:OXA327686 PGV327685:PGW327686 PQR327685:PQS327686 QAN327685:QAO327686 QKJ327685:QKK327686 QUF327685:QUG327686 REB327685:REC327686 RNX327685:RNY327686 RXT327685:RXU327686 SHP327685:SHQ327686 SRL327685:SRM327686 TBH327685:TBI327686 TLD327685:TLE327686 TUZ327685:TVA327686 UEV327685:UEW327686 UOR327685:UOS327686 UYN327685:UYO327686 VIJ327685:VIK327686 VSF327685:VSG327686 WCB327685:WCC327686 WLX327685:WLY327686 WVT327685:WVU327686 JH393221:JI393222 TD393221:TE393222 ACZ393221:ADA393222 AMV393221:AMW393222 AWR393221:AWS393222 BGN393221:BGO393222 BQJ393221:BQK393222 CAF393221:CAG393222 CKB393221:CKC393222 CTX393221:CTY393222 DDT393221:DDU393222 DNP393221:DNQ393222 DXL393221:DXM393222 EHH393221:EHI393222 ERD393221:ERE393222 FAZ393221:FBA393222 FKV393221:FKW393222 FUR393221:FUS393222 GEN393221:GEO393222 GOJ393221:GOK393222 GYF393221:GYG393222 HIB393221:HIC393222 HRX393221:HRY393222 IBT393221:IBU393222 ILP393221:ILQ393222 IVL393221:IVM393222 JFH393221:JFI393222 JPD393221:JPE393222 JYZ393221:JZA393222 KIV393221:KIW393222 KSR393221:KSS393222 LCN393221:LCO393222 LMJ393221:LMK393222 LWF393221:LWG393222 MGB393221:MGC393222 MPX393221:MPY393222 MZT393221:MZU393222 NJP393221:NJQ393222 NTL393221:NTM393222 ODH393221:ODI393222 OND393221:ONE393222 OWZ393221:OXA393222 PGV393221:PGW393222 PQR393221:PQS393222 QAN393221:QAO393222 QKJ393221:QKK393222 QUF393221:QUG393222 REB393221:REC393222 RNX393221:RNY393222 RXT393221:RXU393222 SHP393221:SHQ393222 SRL393221:SRM393222 TBH393221:TBI393222 TLD393221:TLE393222 TUZ393221:TVA393222 UEV393221:UEW393222 UOR393221:UOS393222 UYN393221:UYO393222 VIJ393221:VIK393222 VSF393221:VSG393222 WCB393221:WCC393222 WLX393221:WLY393222 WVT393221:WVU393222 JH458757:JI458758 TD458757:TE458758 ACZ458757:ADA458758 AMV458757:AMW458758 AWR458757:AWS458758 BGN458757:BGO458758 BQJ458757:BQK458758 CAF458757:CAG458758 CKB458757:CKC458758 CTX458757:CTY458758 DDT458757:DDU458758 DNP458757:DNQ458758 DXL458757:DXM458758 EHH458757:EHI458758 ERD458757:ERE458758 FAZ458757:FBA458758 FKV458757:FKW458758 FUR458757:FUS458758 GEN458757:GEO458758 GOJ458757:GOK458758 GYF458757:GYG458758 HIB458757:HIC458758 HRX458757:HRY458758 IBT458757:IBU458758 ILP458757:ILQ458758 IVL458757:IVM458758 JFH458757:JFI458758 JPD458757:JPE458758 JYZ458757:JZA458758 KIV458757:KIW458758 KSR458757:KSS458758 LCN458757:LCO458758 LMJ458757:LMK458758 LWF458757:LWG458758 MGB458757:MGC458758 MPX458757:MPY458758 MZT458757:MZU458758 NJP458757:NJQ458758 NTL458757:NTM458758 ODH458757:ODI458758 OND458757:ONE458758 OWZ458757:OXA458758 PGV458757:PGW458758 PQR458757:PQS458758 QAN458757:QAO458758 QKJ458757:QKK458758 QUF458757:QUG458758 REB458757:REC458758 RNX458757:RNY458758 RXT458757:RXU458758 SHP458757:SHQ458758 SRL458757:SRM458758 TBH458757:TBI458758 TLD458757:TLE458758 TUZ458757:TVA458758 UEV458757:UEW458758 UOR458757:UOS458758 UYN458757:UYO458758 VIJ458757:VIK458758 VSF458757:VSG458758 WCB458757:WCC458758 WLX458757:WLY458758 WVT458757:WVU458758 JH524293:JI524294 TD524293:TE524294 ACZ524293:ADA524294 AMV524293:AMW524294 AWR524293:AWS524294 BGN524293:BGO524294 BQJ524293:BQK524294 CAF524293:CAG524294 CKB524293:CKC524294 CTX524293:CTY524294 DDT524293:DDU524294 DNP524293:DNQ524294 DXL524293:DXM524294 EHH524293:EHI524294 ERD524293:ERE524294 FAZ524293:FBA524294 FKV524293:FKW524294 FUR524293:FUS524294 GEN524293:GEO524294 GOJ524293:GOK524294 GYF524293:GYG524294 HIB524293:HIC524294 HRX524293:HRY524294 IBT524293:IBU524294 ILP524293:ILQ524294 IVL524293:IVM524294 JFH524293:JFI524294 JPD524293:JPE524294 JYZ524293:JZA524294 KIV524293:KIW524294 KSR524293:KSS524294 LCN524293:LCO524294 LMJ524293:LMK524294 LWF524293:LWG524294 MGB524293:MGC524294 MPX524293:MPY524294 MZT524293:MZU524294 NJP524293:NJQ524294 NTL524293:NTM524294 ODH524293:ODI524294 OND524293:ONE524294 OWZ524293:OXA524294 PGV524293:PGW524294 PQR524293:PQS524294 QAN524293:QAO524294 QKJ524293:QKK524294 QUF524293:QUG524294 REB524293:REC524294 RNX524293:RNY524294 RXT524293:RXU524294 SHP524293:SHQ524294 SRL524293:SRM524294 TBH524293:TBI524294 TLD524293:TLE524294 TUZ524293:TVA524294 UEV524293:UEW524294 UOR524293:UOS524294 UYN524293:UYO524294 VIJ524293:VIK524294 VSF524293:VSG524294 WCB524293:WCC524294 WLX524293:WLY524294 WVT524293:WVU524294 JH589829:JI589830 TD589829:TE589830 ACZ589829:ADA589830 AMV589829:AMW589830 AWR589829:AWS589830 BGN589829:BGO589830 BQJ589829:BQK589830 CAF589829:CAG589830 CKB589829:CKC589830 CTX589829:CTY589830 DDT589829:DDU589830 DNP589829:DNQ589830 DXL589829:DXM589830 EHH589829:EHI589830 ERD589829:ERE589830 FAZ589829:FBA589830 FKV589829:FKW589830 FUR589829:FUS589830 GEN589829:GEO589830 GOJ589829:GOK589830 GYF589829:GYG589830 HIB589829:HIC589830 HRX589829:HRY589830 IBT589829:IBU589830 ILP589829:ILQ589830 IVL589829:IVM589830 JFH589829:JFI589830 JPD589829:JPE589830 JYZ589829:JZA589830 KIV589829:KIW589830 KSR589829:KSS589830 LCN589829:LCO589830 LMJ589829:LMK589830 LWF589829:LWG589830 MGB589829:MGC589830 MPX589829:MPY589830 MZT589829:MZU589830 NJP589829:NJQ589830 NTL589829:NTM589830 ODH589829:ODI589830 OND589829:ONE589830 OWZ589829:OXA589830 PGV589829:PGW589830 PQR589829:PQS589830 QAN589829:QAO589830 QKJ589829:QKK589830 QUF589829:QUG589830 REB589829:REC589830 RNX589829:RNY589830 RXT589829:RXU589830 SHP589829:SHQ589830 SRL589829:SRM589830 TBH589829:TBI589830 TLD589829:TLE589830 TUZ589829:TVA589830 UEV589829:UEW589830 UOR589829:UOS589830 UYN589829:UYO589830 VIJ589829:VIK589830 VSF589829:VSG589830 WCB589829:WCC589830 WLX589829:WLY589830 WVT589829:WVU589830 JH655365:JI655366 TD655365:TE655366 ACZ655365:ADA655366 AMV655365:AMW655366 AWR655365:AWS655366 BGN655365:BGO655366 BQJ655365:BQK655366 CAF655365:CAG655366 CKB655365:CKC655366 CTX655365:CTY655366 DDT655365:DDU655366 DNP655365:DNQ655366 DXL655365:DXM655366 EHH655365:EHI655366 ERD655365:ERE655366 FAZ655365:FBA655366 FKV655365:FKW655366 FUR655365:FUS655366 GEN655365:GEO655366 GOJ655365:GOK655366 GYF655365:GYG655366 HIB655365:HIC655366 HRX655365:HRY655366 IBT655365:IBU655366 ILP655365:ILQ655366 IVL655365:IVM655366 JFH655365:JFI655366 JPD655365:JPE655366 JYZ655365:JZA655366 KIV655365:KIW655366 KSR655365:KSS655366 LCN655365:LCO655366 LMJ655365:LMK655366 LWF655365:LWG655366 MGB655365:MGC655366 MPX655365:MPY655366 MZT655365:MZU655366 NJP655365:NJQ655366 NTL655365:NTM655366 ODH655365:ODI655366 OND655365:ONE655366 OWZ655365:OXA655366 PGV655365:PGW655366 PQR655365:PQS655366 QAN655365:QAO655366 QKJ655365:QKK655366 QUF655365:QUG655366 REB655365:REC655366 RNX655365:RNY655366 RXT655365:RXU655366 SHP655365:SHQ655366 SRL655365:SRM655366 TBH655365:TBI655366 TLD655365:TLE655366 TUZ655365:TVA655366 UEV655365:UEW655366 UOR655365:UOS655366 UYN655365:UYO655366 VIJ655365:VIK655366 VSF655365:VSG655366 WCB655365:WCC655366 WLX655365:WLY655366 WVT655365:WVU655366 JH720901:JI720902 TD720901:TE720902 ACZ720901:ADA720902 AMV720901:AMW720902 AWR720901:AWS720902 BGN720901:BGO720902 BQJ720901:BQK720902 CAF720901:CAG720902 CKB720901:CKC720902 CTX720901:CTY720902 DDT720901:DDU720902 DNP720901:DNQ720902 DXL720901:DXM720902 EHH720901:EHI720902 ERD720901:ERE720902 FAZ720901:FBA720902 FKV720901:FKW720902 FUR720901:FUS720902 GEN720901:GEO720902 GOJ720901:GOK720902 GYF720901:GYG720902 HIB720901:HIC720902 HRX720901:HRY720902 IBT720901:IBU720902 ILP720901:ILQ720902 IVL720901:IVM720902 JFH720901:JFI720902 JPD720901:JPE720902 JYZ720901:JZA720902 KIV720901:KIW720902 KSR720901:KSS720902 LCN720901:LCO720902 LMJ720901:LMK720902 LWF720901:LWG720902 MGB720901:MGC720902 MPX720901:MPY720902 MZT720901:MZU720902 NJP720901:NJQ720902 NTL720901:NTM720902 ODH720901:ODI720902 OND720901:ONE720902 OWZ720901:OXA720902 PGV720901:PGW720902 PQR720901:PQS720902 QAN720901:QAO720902 QKJ720901:QKK720902 QUF720901:QUG720902 REB720901:REC720902 RNX720901:RNY720902 RXT720901:RXU720902 SHP720901:SHQ720902 SRL720901:SRM720902 TBH720901:TBI720902 TLD720901:TLE720902 TUZ720901:TVA720902 UEV720901:UEW720902 UOR720901:UOS720902 UYN720901:UYO720902 VIJ720901:VIK720902 VSF720901:VSG720902 WCB720901:WCC720902 WLX720901:WLY720902 WVT720901:WVU720902 JH786437:JI786438 TD786437:TE786438 ACZ786437:ADA786438 AMV786437:AMW786438 AWR786437:AWS786438 BGN786437:BGO786438 BQJ786437:BQK786438 CAF786437:CAG786438 CKB786437:CKC786438 CTX786437:CTY786438 DDT786437:DDU786438 DNP786437:DNQ786438 DXL786437:DXM786438 EHH786437:EHI786438 ERD786437:ERE786438 FAZ786437:FBA786438 FKV786437:FKW786438 FUR786437:FUS786438 GEN786437:GEO786438 GOJ786437:GOK786438 GYF786437:GYG786438 HIB786437:HIC786438 HRX786437:HRY786438 IBT786437:IBU786438 ILP786437:ILQ786438 IVL786437:IVM786438 JFH786437:JFI786438 JPD786437:JPE786438 JYZ786437:JZA786438 KIV786437:KIW786438 KSR786437:KSS786438 LCN786437:LCO786438 LMJ786437:LMK786438 LWF786437:LWG786438 MGB786437:MGC786438 MPX786437:MPY786438 MZT786437:MZU786438 NJP786437:NJQ786438 NTL786437:NTM786438 ODH786437:ODI786438 OND786437:ONE786438 OWZ786437:OXA786438 PGV786437:PGW786438 PQR786437:PQS786438 QAN786437:QAO786438 QKJ786437:QKK786438 QUF786437:QUG786438 REB786437:REC786438 RNX786437:RNY786438 RXT786437:RXU786438 SHP786437:SHQ786438 SRL786437:SRM786438 TBH786437:TBI786438 TLD786437:TLE786438 TUZ786437:TVA786438 UEV786437:UEW786438 UOR786437:UOS786438 UYN786437:UYO786438 VIJ786437:VIK786438 VSF786437:VSG786438 WCB786437:WCC786438 WLX786437:WLY786438 WVT786437:WVU786438 JH851973:JI851974 TD851973:TE851974 ACZ851973:ADA851974 AMV851973:AMW851974 AWR851973:AWS851974 BGN851973:BGO851974 BQJ851973:BQK851974 CAF851973:CAG851974 CKB851973:CKC851974 CTX851973:CTY851974 DDT851973:DDU851974 DNP851973:DNQ851974 DXL851973:DXM851974 EHH851973:EHI851974 ERD851973:ERE851974 FAZ851973:FBA851974 FKV851973:FKW851974 FUR851973:FUS851974 GEN851973:GEO851974 GOJ851973:GOK851974 GYF851973:GYG851974 HIB851973:HIC851974 HRX851973:HRY851974 IBT851973:IBU851974 ILP851973:ILQ851974 IVL851973:IVM851974 JFH851973:JFI851974 JPD851973:JPE851974 JYZ851973:JZA851974 KIV851973:KIW851974 KSR851973:KSS851974 LCN851973:LCO851974 LMJ851973:LMK851974 LWF851973:LWG851974 MGB851973:MGC851974 MPX851973:MPY851974 MZT851973:MZU851974 NJP851973:NJQ851974 NTL851973:NTM851974 ODH851973:ODI851974 OND851973:ONE851974 OWZ851973:OXA851974 PGV851973:PGW851974 PQR851973:PQS851974 QAN851973:QAO851974 QKJ851973:QKK851974 QUF851973:QUG851974 REB851973:REC851974 RNX851973:RNY851974 RXT851973:RXU851974 SHP851973:SHQ851974 SRL851973:SRM851974 TBH851973:TBI851974 TLD851973:TLE851974 TUZ851973:TVA851974 UEV851973:UEW851974 UOR851973:UOS851974 UYN851973:UYO851974 VIJ851973:VIK851974 VSF851973:VSG851974 WCB851973:WCC851974 WLX851973:WLY851974 WVT851973:WVU851974 JH917509:JI917510 TD917509:TE917510 ACZ917509:ADA917510 AMV917509:AMW917510 AWR917509:AWS917510 BGN917509:BGO917510 BQJ917509:BQK917510 CAF917509:CAG917510 CKB917509:CKC917510 CTX917509:CTY917510 DDT917509:DDU917510 DNP917509:DNQ917510 DXL917509:DXM917510 EHH917509:EHI917510 ERD917509:ERE917510 FAZ917509:FBA917510 FKV917509:FKW917510 FUR917509:FUS917510 GEN917509:GEO917510 GOJ917509:GOK917510 GYF917509:GYG917510 HIB917509:HIC917510 HRX917509:HRY917510 IBT917509:IBU917510 ILP917509:ILQ917510 IVL917509:IVM917510 JFH917509:JFI917510 JPD917509:JPE917510 JYZ917509:JZA917510 KIV917509:KIW917510 KSR917509:KSS917510 LCN917509:LCO917510 LMJ917509:LMK917510 LWF917509:LWG917510 MGB917509:MGC917510 MPX917509:MPY917510 MZT917509:MZU917510 NJP917509:NJQ917510 NTL917509:NTM917510 ODH917509:ODI917510 OND917509:ONE917510 OWZ917509:OXA917510 PGV917509:PGW917510 PQR917509:PQS917510 QAN917509:QAO917510 QKJ917509:QKK917510 QUF917509:QUG917510 REB917509:REC917510 RNX917509:RNY917510 RXT917509:RXU917510 SHP917509:SHQ917510 SRL917509:SRM917510 TBH917509:TBI917510 TLD917509:TLE917510 TUZ917509:TVA917510 UEV917509:UEW917510 UOR917509:UOS917510 UYN917509:UYO917510 VIJ917509:VIK917510 VSF917509:VSG917510 WCB917509:WCC917510 WLX917509:WLY917510 WVT917509:WVU917510 JH983045:JI983046 TD983045:TE983046 ACZ983045:ADA983046 AMV983045:AMW983046 AWR983045:AWS983046 BGN983045:BGO983046 BQJ983045:BQK983046 CAF983045:CAG983046 CKB983045:CKC983046 CTX983045:CTY983046 DDT983045:DDU983046 DNP983045:DNQ983046 DXL983045:DXM983046 EHH983045:EHI983046 ERD983045:ERE983046 FAZ983045:FBA983046 FKV983045:FKW983046 FUR983045:FUS983046 GEN983045:GEO983046 GOJ983045:GOK983046 GYF983045:GYG983046 HIB983045:HIC983046 HRX983045:HRY983046 IBT983045:IBU983046 ILP983045:ILQ983046 IVL983045:IVM983046 JFH983045:JFI983046 JPD983045:JPE983046 JYZ983045:JZA983046 KIV983045:KIW983046 KSR983045:KSS983046 LCN983045:LCO983046 LMJ983045:LMK983046 LWF983045:LWG983046 MGB983045:MGC983046 MPX983045:MPY983046 MZT983045:MZU983046 NJP983045:NJQ983046 NTL983045:NTM983046 ODH983045:ODI983046 OND983045:ONE983046 OWZ983045:OXA983046 PGV983045:PGW983046 PQR983045:PQS983046 QAN983045:QAO983046 QKJ983045:QKK983046 QUF983045:QUG983046 REB983045:REC983046 RNX983045:RNY983046 RXT983045:RXU983046 SHP983045:SHQ983046 SRL983045:SRM983046 TBH983045:TBI983046 TLD983045:TLE983046 TUZ983045:TVA983046 UEV983045:UEW983046 UOR983045:UOS983046 UYN983045:UYO983046 VIJ983045:VIK983046 VSF983045:VSG983046 G65505:H65506 G131041:H131042 G196577:H196578 G262113:H262114 G327649:H327650 G393185:H393186 G458721:H458722 G524257:H524258 G589793:H589794 G655329:H655330 G720865:H720866 G786401:H786402 G851937:H851938 G917473:H917474 G983009:H983010 M65511:N65512 M131047:N131048 M196583:N196584 M262119:N262120 M327655:N327656 M393191:N393192 M458727:N458728 M524263:N524264 M589799:N589800 M655335:N655336 M720871:N720872 M786407:N786408 M851943:N851944 M917479:N917480 M983015:N983016 J65505:K65506 J131041:K131042 J196577:K196578 J262113:K262114 J327649:K327650 J393185:K393186 J458721:K458722 J524257:K524258 J589793:K589794 J655329:K655330 J720865:K720866 J786401:K786402 J851937:K851938 J917473:K917474 J983009:K983010 M65505:N65506 M131041:N131042 M196577:N196578 M262113:N262114 M327649:N327650 M393185:N393186 M458721:N458722 M524257:N524258 M589793:N589794 M655329:N655330 M720865:N720866 M786401:N786402 M851937:N851938 M917473:N917474 M983009:N983010 G65511:H65512 G131047:H131048 G196583:H196584 G262119:H262120 G327655:H327656 G393191:H393192 G458727:H458728 G524263:H524264 G589799:H589800 G655335:H655336 G720871:H720872 G786407:H786408 G851943:H851944 G917479:H917480 G983015:H983016 J65511:K65512 J131047:K131048 J196583:K196584 J262119:K262120 J327655:K327656 J393191:K393192 J458727:K458728 J524263:K524264 J589799:K589800 J655335:K655336 J720871:K720872 J786407:K786408 J851943:K851944 J917479:K917480 J983015:K983016 P196583:Q196584 P262119:Q262120 P327655:Q327656 P393191:Q393192 P458727:Q458728 P524263:Q524264 P589799:Q589800 P655335:Q655336 P720871:Q720872 P786407:Q786408 P851943:Q851944 P917479:Q917480 P983015:Q983016 P65505:Q65506 P131041:Q131042 P196577:Q196578 P262113:Q262114 P327649:Q327650 P393185:Q393186 P458721:Q458722 P524257:Q524258 P589793:Q589794 P655329:Q655330 P720865:Q720866 P786401:Q786402 P851937:Q851938 P917473:Q917474 P983009:Q983010 P65511:Q65512 V131047:W131048 V196583:W196584 V262119:W262120 V327655:W327656 V393191:W393192 V458727:W458728 V524263:W524264 V589799:W589800 V655335:W655336 V720871:W720872 V786407:W786408 V851943:W851944 V917479:W917480 V983015:W983016 V65505:W65506 V131041:W131042 V196577:W196578 V262113:W262114 V327649:W327650 V393185:W393186 V458721:W458722 V524257:W524258 V589793:W589794 V655329:W655330 V720865:W720866 V786401:W786402 V851937:W851938 V917473:W917474 V983009:W983010 V65511:W65512 P131047:Q131048 S196583:T196584 S262119:T262120 S327655:T327656 S393191:T393192 S458727:T458728 S524263:T524264 S589799:T589800 S655335:T655336 S720871:T720872 S786407:T786408 S851943:T851944 S917479:T917480 S983015:T983016 S65505:T65506 S131041:T131042 S196577:T196578 S262113:T262114 S327649:T327650 S393185:T393186 S458721:T458722 S524257:T524258 S589793:T589794 S655329:T655330 S720865:T720866 S786401:T786402 S851937:T851938 S917473:T917474 S983009:T983010 S65511:T65512 S131047:T131048 BGQ7:BGR9 JK7:JL9 AWU7:AWV9 AMY7:AMZ9 ADC7:ADD9 TG7:TH9 WVT7:WVU9 WLX7:WLY9 WCB7:WCC9 VSF7:VSG9 VIJ7:VIK9 UYN7:UYO9 UOR7:UOS9 UEV7:UEW9 TUZ7:TVA9 TLD7:TLE9 TBH7:TBI9 SRL7:SRM9 SHP7:SHQ9 RXT7:RXU9 RNX7:RNY9 REB7:REC9 QUF7:QUG9 QKJ7:QKK9 QAN7:QAO9 PQR7:PQS9 PGV7:PGW9 OWZ7:OXA9 OND7:ONE9 ODH7:ODI9 NTL7:NTM9 NJP7:NJQ9 MZT7:MZU9 MPX7:MPY9 MGB7:MGC9 LWF7:LWG9 LMJ7:LMK9 LCN7:LCO9 KSR7:KSS9 KIV7:KIW9 JYZ7:JZA9 JPD7:JPE9 JFH7:JFI9 IVL7:IVM9 ILP7:ILQ9 IBT7:IBU9 HRX7:HRY9 HIB7:HIC9 GYF7:GYG9 GOJ7:GOK9 GEN7:GEO9 FUR7:FUS9 FKV7:FKW9 FAZ7:FBA9 ERD7:ERE9 EHH7:EHI9 DXL7:DXM9 DNP7:DNQ9 DDT7:DDU9 CTX7:CTY9 CKB7:CKC9 CAF7:CAG9 BQJ7:BQK9 BGN7:BGO9 AWR7:AWS9 AMV7:AMW9 ACZ7:ADA9 TD7:TE9 JH7:JI9 WVQ7:WVR9 WLU7:WLV9 WBY7:WBZ9 VSC7:VSD9 VIG7:VIH9 UYK7:UYL9 UOO7:UOP9 UES7:UET9 TUW7:TUX9 TLA7:TLB9 TBE7:TBF9 SRI7:SRJ9 SHM7:SHN9 RXQ7:RXR9 RNU7:RNV9 RDY7:RDZ9 QUC7:QUD9 QKG7:QKH9 QAK7:QAL9 PQO7:PQP9 PGS7:PGT9 OWW7:OWX9 ONA7:ONB9 ODE7:ODF9 NTI7:NTJ9 NJM7:NJN9 MZQ7:MZR9 MPU7:MPV9 MFY7:MFZ9 LWC7:LWD9 LMG7:LMH9 LCK7:LCL9 KSO7:KSP9 KIS7:KIT9 JYW7:JYX9 JPA7:JPB9 JFE7:JFF9 IVI7:IVJ9 ILM7:ILN9 IBQ7:IBR9 HRU7:HRV9 HHY7:HHZ9 GYC7:GYD9 GOG7:GOH9 GEK7:GEL9 FUO7:FUP9 FKS7:FKT9 FAW7:FAX9 ERA7:ERB9 EHE7:EHF9 DXI7:DXJ9 DNM7:DNN9 DDQ7:DDR9 CTU7:CTV9 CJY7:CJZ9 CAC7:CAD9 BQG7:BQH9 BGK7:BGL9 AWO7:AWP9 AMS7:AMT9 ACW7:ACX9 TA7:TB9 JE7:JF9 WVW7:WVX9 WMA7:WMB9 WCE7:WCF9 VSI7:VSJ9 VIM7:VIN9 UYQ7:UYR9 UOU7:UOV9 UEY7:UEZ9 TVC7:TVD9 TLG7:TLH9 TBK7:TBL9 SRO7:SRP9 SHS7:SHT9 RXW7:RXX9 ROA7:ROB9 REE7:REF9 QUI7:QUJ9 QKM7:QKN9 QAQ7:QAR9 PQU7:PQV9 PGY7:PGZ9 OXC7:OXD9 ONG7:ONH9 ODK7:ODL9 NTO7:NTP9 NJS7:NJT9 MZW7:MZX9 MQA7:MQB9 MGE7:MGF9 LWI7:LWJ9 LMM7:LMN9 LCQ7:LCR9 KSU7:KSV9 KIY7:KIZ9 JZC7:JZD9 JPG7:JPH9 JFK7:JFL9 IVO7:IVP9 ILS7:ILT9 IBW7:IBX9 HSA7:HSB9 HIE7:HIF9 GYI7:GYJ9 GOM7:GON9 GEQ7:GER9 FUU7:FUV9 FKY7:FKZ9 FBC7:FBD9 ERG7:ERH9 EHK7:EHL9 DXO7:DXP9 DNS7:DNT9 DDW7:DDX9 CUA7:CUB9 CKE7:CKF9 CAI7:CAJ9 BQM7:BQN9" xr:uid="{00000000-0002-0000-1200-000001000000}"/>
  </dataValidations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Cursiva"Técnica Diurna&amp;"Carlito,Cursiva",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Z23"/>
  <sheetViews>
    <sheetView showGridLines="0" zoomScale="95" zoomScaleNormal="95" workbookViewId="0"/>
  </sheetViews>
  <sheetFormatPr baseColWidth="10" defaultRowHeight="15" x14ac:dyDescent="0.25"/>
  <cols>
    <col min="1" max="1" width="4.7109375" style="554" customWidth="1"/>
    <col min="2" max="2" width="34" style="105" customWidth="1"/>
    <col min="3" max="23" width="7" style="105" customWidth="1"/>
    <col min="24" max="259" width="11.42578125" style="105"/>
    <col min="260" max="260" width="32.28515625" style="105" customWidth="1"/>
    <col min="261" max="272" width="8.5703125" style="105" customWidth="1"/>
    <col min="273" max="515" width="11.42578125" style="105"/>
    <col min="516" max="516" width="32.28515625" style="105" customWidth="1"/>
    <col min="517" max="528" width="8.5703125" style="105" customWidth="1"/>
    <col min="529" max="771" width="11.42578125" style="105"/>
    <col min="772" max="772" width="32.28515625" style="105" customWidth="1"/>
    <col min="773" max="784" width="8.5703125" style="105" customWidth="1"/>
    <col min="785" max="1027" width="11.42578125" style="105"/>
    <col min="1028" max="1028" width="32.28515625" style="105" customWidth="1"/>
    <col min="1029" max="1040" width="8.5703125" style="105" customWidth="1"/>
    <col min="1041" max="1283" width="11.42578125" style="105"/>
    <col min="1284" max="1284" width="32.28515625" style="105" customWidth="1"/>
    <col min="1285" max="1296" width="8.5703125" style="105" customWidth="1"/>
    <col min="1297" max="1539" width="11.42578125" style="105"/>
    <col min="1540" max="1540" width="32.28515625" style="105" customWidth="1"/>
    <col min="1541" max="1552" width="8.5703125" style="105" customWidth="1"/>
    <col min="1553" max="1795" width="11.42578125" style="105"/>
    <col min="1796" max="1796" width="32.28515625" style="105" customWidth="1"/>
    <col min="1797" max="1808" width="8.5703125" style="105" customWidth="1"/>
    <col min="1809" max="2051" width="11.42578125" style="105"/>
    <col min="2052" max="2052" width="32.28515625" style="105" customWidth="1"/>
    <col min="2053" max="2064" width="8.5703125" style="105" customWidth="1"/>
    <col min="2065" max="2307" width="11.42578125" style="105"/>
    <col min="2308" max="2308" width="32.28515625" style="105" customWidth="1"/>
    <col min="2309" max="2320" width="8.5703125" style="105" customWidth="1"/>
    <col min="2321" max="2563" width="11.42578125" style="105"/>
    <col min="2564" max="2564" width="32.28515625" style="105" customWidth="1"/>
    <col min="2565" max="2576" width="8.5703125" style="105" customWidth="1"/>
    <col min="2577" max="2819" width="11.42578125" style="105"/>
    <col min="2820" max="2820" width="32.28515625" style="105" customWidth="1"/>
    <col min="2821" max="2832" width="8.5703125" style="105" customWidth="1"/>
    <col min="2833" max="3075" width="11.42578125" style="105"/>
    <col min="3076" max="3076" width="32.28515625" style="105" customWidth="1"/>
    <col min="3077" max="3088" width="8.5703125" style="105" customWidth="1"/>
    <col min="3089" max="3331" width="11.42578125" style="105"/>
    <col min="3332" max="3332" width="32.28515625" style="105" customWidth="1"/>
    <col min="3333" max="3344" width="8.5703125" style="105" customWidth="1"/>
    <col min="3345" max="3587" width="11.42578125" style="105"/>
    <col min="3588" max="3588" width="32.28515625" style="105" customWidth="1"/>
    <col min="3589" max="3600" width="8.5703125" style="105" customWidth="1"/>
    <col min="3601" max="3843" width="11.42578125" style="105"/>
    <col min="3844" max="3844" width="32.28515625" style="105" customWidth="1"/>
    <col min="3845" max="3856" width="8.5703125" style="105" customWidth="1"/>
    <col min="3857" max="4099" width="11.42578125" style="105"/>
    <col min="4100" max="4100" width="32.28515625" style="105" customWidth="1"/>
    <col min="4101" max="4112" width="8.5703125" style="105" customWidth="1"/>
    <col min="4113" max="4355" width="11.42578125" style="105"/>
    <col min="4356" max="4356" width="32.28515625" style="105" customWidth="1"/>
    <col min="4357" max="4368" width="8.5703125" style="105" customWidth="1"/>
    <col min="4369" max="4611" width="11.42578125" style="105"/>
    <col min="4612" max="4612" width="32.28515625" style="105" customWidth="1"/>
    <col min="4613" max="4624" width="8.5703125" style="105" customWidth="1"/>
    <col min="4625" max="4867" width="11.42578125" style="105"/>
    <col min="4868" max="4868" width="32.28515625" style="105" customWidth="1"/>
    <col min="4869" max="4880" width="8.5703125" style="105" customWidth="1"/>
    <col min="4881" max="5123" width="11.42578125" style="105"/>
    <col min="5124" max="5124" width="32.28515625" style="105" customWidth="1"/>
    <col min="5125" max="5136" width="8.5703125" style="105" customWidth="1"/>
    <col min="5137" max="5379" width="11.42578125" style="105"/>
    <col min="5380" max="5380" width="32.28515625" style="105" customWidth="1"/>
    <col min="5381" max="5392" width="8.5703125" style="105" customWidth="1"/>
    <col min="5393" max="5635" width="11.42578125" style="105"/>
    <col min="5636" max="5636" width="32.28515625" style="105" customWidth="1"/>
    <col min="5637" max="5648" width="8.5703125" style="105" customWidth="1"/>
    <col min="5649" max="5891" width="11.42578125" style="105"/>
    <col min="5892" max="5892" width="32.28515625" style="105" customWidth="1"/>
    <col min="5893" max="5904" width="8.5703125" style="105" customWidth="1"/>
    <col min="5905" max="6147" width="11.42578125" style="105"/>
    <col min="6148" max="6148" width="32.28515625" style="105" customWidth="1"/>
    <col min="6149" max="6160" width="8.5703125" style="105" customWidth="1"/>
    <col min="6161" max="6403" width="11.42578125" style="105"/>
    <col min="6404" max="6404" width="32.28515625" style="105" customWidth="1"/>
    <col min="6405" max="6416" width="8.5703125" style="105" customWidth="1"/>
    <col min="6417" max="6659" width="11.42578125" style="105"/>
    <col min="6660" max="6660" width="32.28515625" style="105" customWidth="1"/>
    <col min="6661" max="6672" width="8.5703125" style="105" customWidth="1"/>
    <col min="6673" max="6915" width="11.42578125" style="105"/>
    <col min="6916" max="6916" width="32.28515625" style="105" customWidth="1"/>
    <col min="6917" max="6928" width="8.5703125" style="105" customWidth="1"/>
    <col min="6929" max="7171" width="11.42578125" style="105"/>
    <col min="7172" max="7172" width="32.28515625" style="105" customWidth="1"/>
    <col min="7173" max="7184" width="8.5703125" style="105" customWidth="1"/>
    <col min="7185" max="7427" width="11.42578125" style="105"/>
    <col min="7428" max="7428" width="32.28515625" style="105" customWidth="1"/>
    <col min="7429" max="7440" width="8.5703125" style="105" customWidth="1"/>
    <col min="7441" max="7683" width="11.42578125" style="105"/>
    <col min="7684" max="7684" width="32.28515625" style="105" customWidth="1"/>
    <col min="7685" max="7696" width="8.5703125" style="105" customWidth="1"/>
    <col min="7697" max="7939" width="11.42578125" style="105"/>
    <col min="7940" max="7940" width="32.28515625" style="105" customWidth="1"/>
    <col min="7941" max="7952" width="8.5703125" style="105" customWidth="1"/>
    <col min="7953" max="8195" width="11.42578125" style="105"/>
    <col min="8196" max="8196" width="32.28515625" style="105" customWidth="1"/>
    <col min="8197" max="8208" width="8.5703125" style="105" customWidth="1"/>
    <col min="8209" max="8451" width="11.42578125" style="105"/>
    <col min="8452" max="8452" width="32.28515625" style="105" customWidth="1"/>
    <col min="8453" max="8464" width="8.5703125" style="105" customWidth="1"/>
    <col min="8465" max="8707" width="11.42578125" style="105"/>
    <col min="8708" max="8708" width="32.28515625" style="105" customWidth="1"/>
    <col min="8709" max="8720" width="8.5703125" style="105" customWidth="1"/>
    <col min="8721" max="8963" width="11.42578125" style="105"/>
    <col min="8964" max="8964" width="32.28515625" style="105" customWidth="1"/>
    <col min="8965" max="8976" width="8.5703125" style="105" customWidth="1"/>
    <col min="8977" max="9219" width="11.42578125" style="105"/>
    <col min="9220" max="9220" width="32.28515625" style="105" customWidth="1"/>
    <col min="9221" max="9232" width="8.5703125" style="105" customWidth="1"/>
    <col min="9233" max="9475" width="11.42578125" style="105"/>
    <col min="9476" max="9476" width="32.28515625" style="105" customWidth="1"/>
    <col min="9477" max="9488" width="8.5703125" style="105" customWidth="1"/>
    <col min="9489" max="9731" width="11.42578125" style="105"/>
    <col min="9732" max="9732" width="32.28515625" style="105" customWidth="1"/>
    <col min="9733" max="9744" width="8.5703125" style="105" customWidth="1"/>
    <col min="9745" max="9987" width="11.42578125" style="105"/>
    <col min="9988" max="9988" width="32.28515625" style="105" customWidth="1"/>
    <col min="9989" max="10000" width="8.5703125" style="105" customWidth="1"/>
    <col min="10001" max="10243" width="11.42578125" style="105"/>
    <col min="10244" max="10244" width="32.28515625" style="105" customWidth="1"/>
    <col min="10245" max="10256" width="8.5703125" style="105" customWidth="1"/>
    <col min="10257" max="10499" width="11.42578125" style="105"/>
    <col min="10500" max="10500" width="32.28515625" style="105" customWidth="1"/>
    <col min="10501" max="10512" width="8.5703125" style="105" customWidth="1"/>
    <col min="10513" max="10755" width="11.42578125" style="105"/>
    <col min="10756" max="10756" width="32.28515625" style="105" customWidth="1"/>
    <col min="10757" max="10768" width="8.5703125" style="105" customWidth="1"/>
    <col min="10769" max="11011" width="11.42578125" style="105"/>
    <col min="11012" max="11012" width="32.28515625" style="105" customWidth="1"/>
    <col min="11013" max="11024" width="8.5703125" style="105" customWidth="1"/>
    <col min="11025" max="11267" width="11.42578125" style="105"/>
    <col min="11268" max="11268" width="32.28515625" style="105" customWidth="1"/>
    <col min="11269" max="11280" width="8.5703125" style="105" customWidth="1"/>
    <col min="11281" max="11523" width="11.42578125" style="105"/>
    <col min="11524" max="11524" width="32.28515625" style="105" customWidth="1"/>
    <col min="11525" max="11536" width="8.5703125" style="105" customWidth="1"/>
    <col min="11537" max="11779" width="11.42578125" style="105"/>
    <col min="11780" max="11780" width="32.28515625" style="105" customWidth="1"/>
    <col min="11781" max="11792" width="8.5703125" style="105" customWidth="1"/>
    <col min="11793" max="12035" width="11.42578125" style="105"/>
    <col min="12036" max="12036" width="32.28515625" style="105" customWidth="1"/>
    <col min="12037" max="12048" width="8.5703125" style="105" customWidth="1"/>
    <col min="12049" max="12291" width="11.42578125" style="105"/>
    <col min="12292" max="12292" width="32.28515625" style="105" customWidth="1"/>
    <col min="12293" max="12304" width="8.5703125" style="105" customWidth="1"/>
    <col min="12305" max="12547" width="11.42578125" style="105"/>
    <col min="12548" max="12548" width="32.28515625" style="105" customWidth="1"/>
    <col min="12549" max="12560" width="8.5703125" style="105" customWidth="1"/>
    <col min="12561" max="12803" width="11.42578125" style="105"/>
    <col min="12804" max="12804" width="32.28515625" style="105" customWidth="1"/>
    <col min="12805" max="12816" width="8.5703125" style="105" customWidth="1"/>
    <col min="12817" max="13059" width="11.42578125" style="105"/>
    <col min="13060" max="13060" width="32.28515625" style="105" customWidth="1"/>
    <col min="13061" max="13072" width="8.5703125" style="105" customWidth="1"/>
    <col min="13073" max="13315" width="11.42578125" style="105"/>
    <col min="13316" max="13316" width="32.28515625" style="105" customWidth="1"/>
    <col min="13317" max="13328" width="8.5703125" style="105" customWidth="1"/>
    <col min="13329" max="13571" width="11.42578125" style="105"/>
    <col min="13572" max="13572" width="32.28515625" style="105" customWidth="1"/>
    <col min="13573" max="13584" width="8.5703125" style="105" customWidth="1"/>
    <col min="13585" max="13827" width="11.42578125" style="105"/>
    <col min="13828" max="13828" width="32.28515625" style="105" customWidth="1"/>
    <col min="13829" max="13840" width="8.5703125" style="105" customWidth="1"/>
    <col min="13841" max="14083" width="11.42578125" style="105"/>
    <col min="14084" max="14084" width="32.28515625" style="105" customWidth="1"/>
    <col min="14085" max="14096" width="8.5703125" style="105" customWidth="1"/>
    <col min="14097" max="14339" width="11.42578125" style="105"/>
    <col min="14340" max="14340" width="32.28515625" style="105" customWidth="1"/>
    <col min="14341" max="14352" width="8.5703125" style="105" customWidth="1"/>
    <col min="14353" max="14595" width="11.42578125" style="105"/>
    <col min="14596" max="14596" width="32.28515625" style="105" customWidth="1"/>
    <col min="14597" max="14608" width="8.5703125" style="105" customWidth="1"/>
    <col min="14609" max="14851" width="11.42578125" style="105"/>
    <col min="14852" max="14852" width="32.28515625" style="105" customWidth="1"/>
    <col min="14853" max="14864" width="8.5703125" style="105" customWidth="1"/>
    <col min="14865" max="15107" width="11.42578125" style="105"/>
    <col min="15108" max="15108" width="32.28515625" style="105" customWidth="1"/>
    <col min="15109" max="15120" width="8.5703125" style="105" customWidth="1"/>
    <col min="15121" max="15363" width="11.42578125" style="105"/>
    <col min="15364" max="15364" width="32.28515625" style="105" customWidth="1"/>
    <col min="15365" max="15376" width="8.5703125" style="105" customWidth="1"/>
    <col min="15377" max="15619" width="11.42578125" style="105"/>
    <col min="15620" max="15620" width="32.28515625" style="105" customWidth="1"/>
    <col min="15621" max="15632" width="8.5703125" style="105" customWidth="1"/>
    <col min="15633" max="15875" width="11.42578125" style="105"/>
    <col min="15876" max="15876" width="32.28515625" style="105" customWidth="1"/>
    <col min="15877" max="15888" width="8.5703125" style="105" customWidth="1"/>
    <col min="15889" max="16131" width="11.42578125" style="105"/>
    <col min="16132" max="16132" width="32.28515625" style="105" customWidth="1"/>
    <col min="16133" max="16144" width="8.5703125" style="105" customWidth="1"/>
    <col min="16145" max="16377" width="11.42578125" style="105"/>
    <col min="16378" max="16384" width="11.42578125" style="105" customWidth="1"/>
  </cols>
  <sheetData>
    <row r="1" spans="1:26" ht="18.75" x14ac:dyDescent="0.25">
      <c r="A1" s="554">
        <v>1</v>
      </c>
      <c r="B1" s="66" t="s">
        <v>529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</row>
    <row r="2" spans="1:26" ht="21" x14ac:dyDescent="0.25">
      <c r="A2" s="554">
        <v>2</v>
      </c>
      <c r="B2" s="66" t="s">
        <v>1055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6"/>
      <c r="Q2" s="106"/>
      <c r="R2" s="106"/>
      <c r="S2" s="106"/>
      <c r="T2" s="106"/>
      <c r="U2" s="106"/>
      <c r="V2" s="106"/>
      <c r="W2" s="106"/>
    </row>
    <row r="3" spans="1:26" s="107" customFormat="1" ht="18.75" x14ac:dyDescent="0.25">
      <c r="A3" s="554">
        <v>3</v>
      </c>
      <c r="B3" s="71" t="s">
        <v>1034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09"/>
      <c r="R3" s="109"/>
      <c r="S3" s="109"/>
      <c r="T3" s="109"/>
      <c r="U3" s="109"/>
      <c r="V3" s="109"/>
      <c r="W3" s="109"/>
    </row>
    <row r="4" spans="1:26" s="7" customFormat="1" ht="19.5" thickBot="1" x14ac:dyDescent="0.35">
      <c r="A4" s="554">
        <v>4</v>
      </c>
      <c r="B4" s="357" t="s">
        <v>1096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60"/>
      <c r="V4" s="260"/>
      <c r="W4" s="260"/>
      <c r="X4" s="260"/>
      <c r="Y4" s="260"/>
      <c r="Z4" s="260"/>
    </row>
    <row r="5" spans="1:26" ht="28.5" customHeight="1" thickTop="1" x14ac:dyDescent="0.25">
      <c r="A5" s="554">
        <v>5</v>
      </c>
      <c r="B5" s="682" t="s">
        <v>518</v>
      </c>
      <c r="C5" s="591" t="s">
        <v>0</v>
      </c>
      <c r="D5" s="578"/>
      <c r="E5" s="578"/>
      <c r="F5" s="577" t="s">
        <v>1090</v>
      </c>
      <c r="G5" s="578"/>
      <c r="H5" s="579"/>
      <c r="I5" s="577" t="s">
        <v>1091</v>
      </c>
      <c r="J5" s="578"/>
      <c r="K5" s="579"/>
      <c r="L5" s="578" t="s">
        <v>1092</v>
      </c>
      <c r="M5" s="578"/>
      <c r="N5" s="578"/>
      <c r="O5" s="577" t="s">
        <v>1093</v>
      </c>
      <c r="P5" s="578"/>
      <c r="Q5" s="579"/>
      <c r="R5" s="577" t="s">
        <v>1094</v>
      </c>
      <c r="S5" s="578"/>
      <c r="T5" s="578"/>
      <c r="U5" s="577" t="s">
        <v>1095</v>
      </c>
      <c r="V5" s="578"/>
      <c r="W5" s="578"/>
    </row>
    <row r="6" spans="1:26" ht="27.75" customHeight="1" thickBot="1" x14ac:dyDescent="0.25">
      <c r="A6" s="554">
        <v>6</v>
      </c>
      <c r="B6" s="683"/>
      <c r="C6" s="110" t="s">
        <v>0</v>
      </c>
      <c r="D6" s="33" t="s">
        <v>28</v>
      </c>
      <c r="E6" s="110" t="s">
        <v>519</v>
      </c>
      <c r="F6" s="111" t="s">
        <v>0</v>
      </c>
      <c r="G6" s="33" t="s">
        <v>28</v>
      </c>
      <c r="H6" s="112" t="s">
        <v>519</v>
      </c>
      <c r="I6" s="111" t="s">
        <v>0</v>
      </c>
      <c r="J6" s="33" t="s">
        <v>28</v>
      </c>
      <c r="K6" s="112" t="s">
        <v>519</v>
      </c>
      <c r="L6" s="110" t="s">
        <v>0</v>
      </c>
      <c r="M6" s="33" t="s">
        <v>28</v>
      </c>
      <c r="N6" s="110" t="s">
        <v>519</v>
      </c>
      <c r="O6" s="111" t="s">
        <v>0</v>
      </c>
      <c r="P6" s="33" t="s">
        <v>28</v>
      </c>
      <c r="Q6" s="112" t="s">
        <v>519</v>
      </c>
      <c r="R6" s="111" t="s">
        <v>0</v>
      </c>
      <c r="S6" s="33" t="s">
        <v>28</v>
      </c>
      <c r="T6" s="112" t="s">
        <v>519</v>
      </c>
      <c r="U6" s="110" t="s">
        <v>0</v>
      </c>
      <c r="V6" s="33" t="s">
        <v>28</v>
      </c>
      <c r="W6" s="110" t="s">
        <v>519</v>
      </c>
    </row>
    <row r="7" spans="1:26" ht="30" customHeight="1" thickTop="1" thickBot="1" x14ac:dyDescent="0.3">
      <c r="A7" s="554">
        <v>7</v>
      </c>
      <c r="B7" s="478" t="s">
        <v>0</v>
      </c>
      <c r="C7" s="113">
        <f>+D7+E7</f>
        <v>0</v>
      </c>
      <c r="D7" s="114">
        <f>SUM(D8:D10)</f>
        <v>0</v>
      </c>
      <c r="E7" s="115">
        <f>SUM(E8:E10)</f>
        <v>0</v>
      </c>
      <c r="F7" s="116">
        <f>+G7+H7</f>
        <v>0</v>
      </c>
      <c r="G7" s="114">
        <f>SUM(G8:G10)</f>
        <v>0</v>
      </c>
      <c r="H7" s="117">
        <f>SUM(H8:H10)</f>
        <v>0</v>
      </c>
      <c r="I7" s="116">
        <f>+J7+K7</f>
        <v>0</v>
      </c>
      <c r="J7" s="114">
        <f>SUM(J8:J10)</f>
        <v>0</v>
      </c>
      <c r="K7" s="117">
        <f>SUM(K8:K10)</f>
        <v>0</v>
      </c>
      <c r="L7" s="116">
        <f>+M7+N7</f>
        <v>0</v>
      </c>
      <c r="M7" s="114">
        <f>SUM(M8:M10)</f>
        <v>0</v>
      </c>
      <c r="N7" s="117">
        <f>SUM(N8:N10)</f>
        <v>0</v>
      </c>
      <c r="O7" s="116">
        <f>+P7+Q7</f>
        <v>0</v>
      </c>
      <c r="P7" s="114">
        <f>SUM(P8:P10)</f>
        <v>0</v>
      </c>
      <c r="Q7" s="117">
        <f>SUM(Q8:Q10)</f>
        <v>0</v>
      </c>
      <c r="R7" s="116">
        <f>+S7+T7</f>
        <v>0</v>
      </c>
      <c r="S7" s="114">
        <f>SUM(S8:S10)</f>
        <v>0</v>
      </c>
      <c r="T7" s="117">
        <f>SUM(T8:T10)</f>
        <v>0</v>
      </c>
      <c r="U7" s="115">
        <f>+V7+W7</f>
        <v>0</v>
      </c>
      <c r="V7" s="114">
        <f>SUM(V8:V10)</f>
        <v>0</v>
      </c>
      <c r="W7" s="115">
        <f>SUM(W8:W10)</f>
        <v>0</v>
      </c>
    </row>
    <row r="8" spans="1:26" ht="30" hidden="1" customHeight="1" x14ac:dyDescent="0.25">
      <c r="A8" s="554">
        <v>8</v>
      </c>
      <c r="B8" s="118" t="s">
        <v>520</v>
      </c>
      <c r="C8" s="119">
        <f>+D8+E8</f>
        <v>0</v>
      </c>
      <c r="D8" s="120">
        <f>+G8+J8+M8+P8+S8+V8</f>
        <v>0</v>
      </c>
      <c r="E8" s="121">
        <f>+H8+K8+N8+Q8+T8+W8</f>
        <v>0</v>
      </c>
      <c r="F8" s="122">
        <f>+G8+H8</f>
        <v>0</v>
      </c>
      <c r="G8" s="463"/>
      <c r="H8" s="464"/>
      <c r="I8" s="122">
        <f>+J8+K8</f>
        <v>0</v>
      </c>
      <c r="J8" s="463"/>
      <c r="K8" s="464"/>
      <c r="L8" s="679"/>
      <c r="M8" s="680"/>
      <c r="N8" s="681"/>
      <c r="O8" s="679"/>
      <c r="P8" s="680"/>
      <c r="Q8" s="681"/>
      <c r="R8" s="679"/>
      <c r="S8" s="680"/>
      <c r="T8" s="681"/>
      <c r="U8" s="679"/>
      <c r="V8" s="680"/>
      <c r="W8" s="680"/>
    </row>
    <row r="9" spans="1:26" ht="30" customHeight="1" x14ac:dyDescent="0.25">
      <c r="A9" s="554">
        <v>9</v>
      </c>
      <c r="B9" s="118" t="s">
        <v>521</v>
      </c>
      <c r="C9" s="123">
        <f t="shared" ref="C9:C10" si="0">+D9+E9</f>
        <v>0</v>
      </c>
      <c r="D9" s="124">
        <f>+G9+J9+M9+P9+S9+V9</f>
        <v>0</v>
      </c>
      <c r="E9" s="125">
        <f t="shared" ref="E9:E10" si="1">+H9+K9+N9+Q9+T9+W9</f>
        <v>0</v>
      </c>
      <c r="F9" s="126">
        <f t="shared" ref="F9:F10" si="2">+G9+H9</f>
        <v>0</v>
      </c>
      <c r="G9" s="465"/>
      <c r="H9" s="466"/>
      <c r="I9" s="126">
        <f t="shared" ref="I9:I10" si="3">+J9+K9</f>
        <v>0</v>
      </c>
      <c r="J9" s="465"/>
      <c r="K9" s="466"/>
      <c r="L9" s="126">
        <f t="shared" ref="L9:L10" si="4">+M9+N9</f>
        <v>0</v>
      </c>
      <c r="M9" s="465"/>
      <c r="N9" s="466"/>
      <c r="O9" s="126">
        <f t="shared" ref="O9:O10" si="5">+P9+Q9</f>
        <v>0</v>
      </c>
      <c r="P9" s="465"/>
      <c r="Q9" s="466"/>
      <c r="R9" s="126">
        <f t="shared" ref="R9:R10" si="6">+S9+T9</f>
        <v>0</v>
      </c>
      <c r="S9" s="465"/>
      <c r="T9" s="466"/>
      <c r="U9" s="126">
        <f t="shared" ref="U9:U10" si="7">+V9+W9</f>
        <v>0</v>
      </c>
      <c r="V9" s="465"/>
      <c r="W9" s="469"/>
    </row>
    <row r="10" spans="1:26" ht="30" customHeight="1" thickBot="1" x14ac:dyDescent="0.3">
      <c r="A10" s="554">
        <v>10</v>
      </c>
      <c r="B10" s="127" t="s">
        <v>522</v>
      </c>
      <c r="C10" s="128">
        <f t="shared" si="0"/>
        <v>0</v>
      </c>
      <c r="D10" s="129">
        <f>+G10+J10+M10+P10+S10+V10</f>
        <v>0</v>
      </c>
      <c r="E10" s="130">
        <f t="shared" si="1"/>
        <v>0</v>
      </c>
      <c r="F10" s="131">
        <f t="shared" si="2"/>
        <v>0</v>
      </c>
      <c r="G10" s="467"/>
      <c r="H10" s="468"/>
      <c r="I10" s="131">
        <f t="shared" si="3"/>
        <v>0</v>
      </c>
      <c r="J10" s="467"/>
      <c r="K10" s="468"/>
      <c r="L10" s="131">
        <f t="shared" si="4"/>
        <v>0</v>
      </c>
      <c r="M10" s="467"/>
      <c r="N10" s="468"/>
      <c r="O10" s="131">
        <f t="shared" si="5"/>
        <v>0</v>
      </c>
      <c r="P10" s="467"/>
      <c r="Q10" s="468"/>
      <c r="R10" s="131">
        <f t="shared" si="6"/>
        <v>0</v>
      </c>
      <c r="S10" s="467"/>
      <c r="T10" s="468"/>
      <c r="U10" s="131">
        <f t="shared" si="7"/>
        <v>0</v>
      </c>
      <c r="V10" s="467"/>
      <c r="W10" s="470"/>
    </row>
    <row r="11" spans="1:26" ht="16.5" customHeight="1" thickTop="1" x14ac:dyDescent="0.25">
      <c r="A11" s="554">
        <v>11</v>
      </c>
      <c r="B11" s="684" t="s">
        <v>1056</v>
      </c>
      <c r="C11" s="684"/>
      <c r="D11" s="684"/>
      <c r="E11" s="684"/>
      <c r="G11" s="132" t="str">
        <f>IF(G7&gt;'Cuadro 1'!G12,"**","")</f>
        <v/>
      </c>
      <c r="H11" s="132" t="str">
        <f>IF(H7&gt;'Cuadro 1'!H12,"**","")</f>
        <v/>
      </c>
      <c r="I11" s="133"/>
      <c r="J11" s="132" t="str">
        <f>IF(J7&gt;'Cuadro 1'!J12,"**","")</f>
        <v/>
      </c>
      <c r="K11" s="132" t="str">
        <f>IF(K7&gt;'Cuadro 1'!K12,"**","")</f>
        <v/>
      </c>
      <c r="L11" s="133"/>
      <c r="M11" s="132" t="str">
        <f>IF(M7&gt;'Cuadro 1'!M12,"**","")</f>
        <v/>
      </c>
      <c r="N11" s="132" t="str">
        <f>IF(N7&gt;'Cuadro 1'!N12,"**","")</f>
        <v/>
      </c>
      <c r="O11" s="133"/>
      <c r="P11" s="132" t="str">
        <f>IF(P7&gt;'Cuadro 1'!P12,"**","")</f>
        <v/>
      </c>
      <c r="Q11" s="132" t="str">
        <f>IF(Q7&gt;'Cuadro 1'!Q12,"**","")</f>
        <v/>
      </c>
      <c r="R11" s="133"/>
      <c r="S11" s="132" t="str">
        <f>IF(S7&gt;'Cuadro 1'!S12,"**","")</f>
        <v/>
      </c>
      <c r="T11" s="132" t="str">
        <f>IF(T7&gt;'Cuadro 1'!T12,"**","")</f>
        <v/>
      </c>
      <c r="U11" s="133"/>
      <c r="V11" s="132" t="str">
        <f>IF(V7&gt;'Cuadro 1'!V12,"**","")</f>
        <v/>
      </c>
      <c r="W11" s="132" t="str">
        <f>IF(W7&gt;'Cuadro 1'!W12,"**","")</f>
        <v/>
      </c>
    </row>
    <row r="12" spans="1:26" ht="15.75" customHeight="1" x14ac:dyDescent="0.25">
      <c r="A12" s="554">
        <v>12</v>
      </c>
      <c r="B12" s="685"/>
      <c r="C12" s="685"/>
      <c r="D12" s="685"/>
      <c r="E12" s="685"/>
      <c r="F12" s="7"/>
      <c r="G12" s="7"/>
      <c r="H12" s="7"/>
      <c r="I12" s="7"/>
      <c r="J12" s="669" t="str">
        <f>IF(OR(G11="**",H11="**",J11="**",K11="**",M11="**",N11="**",P11="**",Q11="**",S11="**",T11="**",V11="**",W11="**"),"** = El total de estudiantes indicado, no puede ser mayor al total de la línea Matrícula Final del Cuadro 1.","")</f>
        <v/>
      </c>
      <c r="K12" s="669"/>
      <c r="L12" s="669"/>
      <c r="M12" s="669"/>
      <c r="N12" s="669"/>
      <c r="O12" s="669"/>
      <c r="P12" s="669"/>
      <c r="Q12" s="669"/>
      <c r="R12" s="669"/>
      <c r="S12" s="669"/>
      <c r="T12" s="669"/>
      <c r="U12" s="7"/>
      <c r="V12" s="7"/>
      <c r="W12" s="7"/>
    </row>
    <row r="13" spans="1:26" ht="15.75" customHeight="1" x14ac:dyDescent="0.25">
      <c r="A13" s="554">
        <v>13</v>
      </c>
      <c r="B13" s="685"/>
      <c r="C13" s="685"/>
      <c r="D13" s="685"/>
      <c r="E13" s="685"/>
      <c r="J13" s="669"/>
      <c r="K13" s="669"/>
      <c r="L13" s="669"/>
      <c r="M13" s="669"/>
      <c r="N13" s="669"/>
      <c r="O13" s="669"/>
      <c r="P13" s="669"/>
      <c r="Q13" s="669"/>
      <c r="R13" s="669"/>
      <c r="S13" s="669"/>
      <c r="T13" s="669"/>
    </row>
    <row r="14" spans="1:26" ht="15.75" customHeight="1" x14ac:dyDescent="0.25">
      <c r="A14" s="554">
        <v>14</v>
      </c>
      <c r="B14" s="685"/>
      <c r="C14" s="685"/>
      <c r="D14" s="685"/>
      <c r="E14" s="685"/>
      <c r="R14" s="134"/>
      <c r="S14" s="134"/>
      <c r="T14" s="134"/>
      <c r="U14" s="134"/>
      <c r="V14" s="134"/>
      <c r="W14" s="134"/>
    </row>
    <row r="15" spans="1:26" ht="11.25" customHeight="1" x14ac:dyDescent="0.25">
      <c r="A15" s="554">
        <v>15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1:26" ht="21.75" customHeight="1" x14ac:dyDescent="0.25">
      <c r="A16" s="554">
        <v>16</v>
      </c>
      <c r="B16" s="99" t="s">
        <v>523</v>
      </c>
      <c r="C16" s="100"/>
      <c r="D16" s="101"/>
      <c r="E16" s="10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7.25" customHeight="1" x14ac:dyDescent="0.25">
      <c r="A17" s="554">
        <v>17</v>
      </c>
      <c r="B17" s="670"/>
      <c r="C17" s="671"/>
      <c r="D17" s="671"/>
      <c r="E17" s="671"/>
      <c r="F17" s="671"/>
      <c r="G17" s="671"/>
      <c r="H17" s="671"/>
      <c r="I17" s="671"/>
      <c r="J17" s="671"/>
      <c r="K17" s="671"/>
      <c r="L17" s="671"/>
      <c r="M17" s="671"/>
      <c r="N17" s="671"/>
      <c r="O17" s="671"/>
      <c r="P17" s="671"/>
      <c r="Q17" s="671"/>
      <c r="R17" s="671"/>
      <c r="S17" s="671"/>
      <c r="T17" s="671"/>
      <c r="U17" s="671"/>
      <c r="V17" s="671"/>
      <c r="W17" s="672"/>
    </row>
    <row r="18" spans="1:23" s="7" customFormat="1" ht="17.25" customHeight="1" x14ac:dyDescent="0.25">
      <c r="A18" s="554"/>
      <c r="B18" s="673"/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4"/>
      <c r="O18" s="674"/>
      <c r="P18" s="674"/>
      <c r="Q18" s="674"/>
      <c r="R18" s="674"/>
      <c r="S18" s="674"/>
      <c r="T18" s="674"/>
      <c r="U18" s="674"/>
      <c r="V18" s="674"/>
      <c r="W18" s="675"/>
    </row>
    <row r="19" spans="1:23" s="7" customFormat="1" ht="17.25" customHeight="1" x14ac:dyDescent="0.25">
      <c r="A19" s="554"/>
      <c r="B19" s="673"/>
      <c r="C19" s="674"/>
      <c r="D19" s="674"/>
      <c r="E19" s="674"/>
      <c r="F19" s="674"/>
      <c r="G19" s="674"/>
      <c r="H19" s="674"/>
      <c r="I19" s="674"/>
      <c r="J19" s="674"/>
      <c r="K19" s="674"/>
      <c r="L19" s="674"/>
      <c r="M19" s="674"/>
      <c r="N19" s="674"/>
      <c r="O19" s="674"/>
      <c r="P19" s="674"/>
      <c r="Q19" s="674"/>
      <c r="R19" s="674"/>
      <c r="S19" s="674"/>
      <c r="T19" s="674"/>
      <c r="U19" s="674"/>
      <c r="V19" s="674"/>
      <c r="W19" s="675"/>
    </row>
    <row r="20" spans="1:23" s="7" customFormat="1" ht="17.25" customHeight="1" x14ac:dyDescent="0.25">
      <c r="A20" s="554"/>
      <c r="B20" s="673"/>
      <c r="C20" s="674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4"/>
      <c r="O20" s="674"/>
      <c r="P20" s="674"/>
      <c r="Q20" s="674"/>
      <c r="R20" s="674"/>
      <c r="S20" s="674"/>
      <c r="T20" s="674"/>
      <c r="U20" s="674"/>
      <c r="V20" s="674"/>
      <c r="W20" s="675"/>
    </row>
    <row r="21" spans="1:23" s="7" customFormat="1" ht="17.25" customHeight="1" x14ac:dyDescent="0.25">
      <c r="A21" s="554"/>
      <c r="B21" s="676"/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677"/>
      <c r="Q21" s="677"/>
      <c r="R21" s="677"/>
      <c r="S21" s="677"/>
      <c r="T21" s="677"/>
      <c r="U21" s="677"/>
      <c r="V21" s="677"/>
      <c r="W21" s="678"/>
    </row>
    <row r="22" spans="1:23" s="7" customFormat="1" ht="18" customHeight="1" x14ac:dyDescent="0.25">
      <c r="A22" s="55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</row>
    <row r="23" spans="1:23" s="7" customFormat="1" ht="18" customHeight="1" x14ac:dyDescent="0.25">
      <c r="A23" s="55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</row>
  </sheetData>
  <sheetProtection algorithmName="SHA-512" hashValue="nU336GlUWxMlKKpVhotA2BxMyOrZGGot+uAFnZy2uvzcV1DlTXiEhBW6tuLXxkBS4b4NIO/ui/RTkoti0UQXQA==" saltValue="4+W1Ly/xThWBq0rd7diR5Q==" spinCount="100000" sheet="1" objects="1" scenarios="1"/>
  <protectedRanges>
    <protectedRange sqref="G8:H10 J8:K10 M8:N10 P8:Q10 S8:T10 V8:W10" name="Rango1_3"/>
  </protectedRanges>
  <mergeCells count="15">
    <mergeCell ref="J12:T13"/>
    <mergeCell ref="B17:W21"/>
    <mergeCell ref="R5:T5"/>
    <mergeCell ref="U5:W5"/>
    <mergeCell ref="L8:N8"/>
    <mergeCell ref="O8:Q8"/>
    <mergeCell ref="R8:T8"/>
    <mergeCell ref="U8:W8"/>
    <mergeCell ref="B5:B6"/>
    <mergeCell ref="C5:E5"/>
    <mergeCell ref="F5:H5"/>
    <mergeCell ref="I5:K5"/>
    <mergeCell ref="L5:N5"/>
    <mergeCell ref="O5:Q5"/>
    <mergeCell ref="B11:E14"/>
  </mergeCells>
  <conditionalFormatting sqref="C7:E10">
    <cfRule type="cellIs" dxfId="21" priority="20" operator="equal">
      <formula>0</formula>
    </cfRule>
  </conditionalFormatting>
  <conditionalFormatting sqref="F8:F10">
    <cfRule type="cellIs" dxfId="20" priority="9" operator="equal">
      <formula>0</formula>
    </cfRule>
  </conditionalFormatting>
  <conditionalFormatting sqref="F7:W7">
    <cfRule type="cellIs" dxfId="19" priority="11" operator="equal">
      <formula>0</formula>
    </cfRule>
  </conditionalFormatting>
  <conditionalFormatting sqref="I8:I10">
    <cfRule type="cellIs" dxfId="18" priority="13" operator="equal">
      <formula>0</formula>
    </cfRule>
  </conditionalFormatting>
  <conditionalFormatting sqref="J12:T13">
    <cfRule type="notContainsBlanks" dxfId="17" priority="22">
      <formula>LEN(TRIM(J12))&gt;0</formula>
    </cfRule>
  </conditionalFormatting>
  <conditionalFormatting sqref="L8:L10">
    <cfRule type="cellIs" dxfId="16" priority="7" operator="equal">
      <formula>0</formula>
    </cfRule>
  </conditionalFormatting>
  <conditionalFormatting sqref="O8:O10">
    <cfRule type="cellIs" dxfId="15" priority="5" operator="equal">
      <formula>0</formula>
    </cfRule>
  </conditionalFormatting>
  <conditionalFormatting sqref="R8:R10">
    <cfRule type="cellIs" dxfId="14" priority="3" operator="equal">
      <formula>0</formula>
    </cfRule>
  </conditionalFormatting>
  <conditionalFormatting sqref="U8:U10">
    <cfRule type="cellIs" dxfId="13" priority="1" operator="equal">
      <formula>0</formula>
    </cfRule>
  </conditionalFormatting>
  <dataValidations count="3">
    <dataValidation allowBlank="1" showErrorMessage="1" prompt="Sólo para Instituciones PRIVADAS." sqref="F7:W10" xr:uid="{00000000-0002-0000-1300-000000000000}"/>
    <dataValidation allowBlank="1" showErrorMessage="1" sqref="B1:O1" xr:uid="{00000000-0002-0000-1300-000001000000}"/>
    <dataValidation allowBlank="1" showInputMessage="1" showErrorMessage="1" prompt="Sólo para Instituciones PRIVADAS." sqref="JE8:JF11 TA8:TB11 ACW8:ACX11 AMS8:AMT11 AWO8:AWP11 BGK8:BGL11 BQG8:BQH11 CAC8:CAD11 CJY8:CJZ11 CTU8:CTV11 DDQ8:DDR11 DNM8:DNN11 DXI8:DXJ11 EHE8:EHF11 ERA8:ERB11 FAW8:FAX11 FKS8:FKT11 FUO8:FUP11 GEK8:GEL11 GOG8:GOH11 GYC8:GYD11 HHY8:HHZ11 HRU8:HRV11 IBQ8:IBR11 ILM8:ILN11 IVI8:IVJ11 JFE8:JFF11 JPA8:JPB11 JYW8:JYX11 KIS8:KIT11 KSO8:KSP11 LCK8:LCL11 LMG8:LMH11 LWC8:LWD11 MFY8:MFZ11 MPU8:MPV11 MZQ8:MZR11 NJM8:NJN11 NTI8:NTJ11 ODE8:ODF11 ONA8:ONB11 OWW8:OWX11 PGS8:PGT11 PQO8:PQP11 QAK8:QAL11 QKG8:QKH11 QUC8:QUD11 RDY8:RDZ11 RNU8:RNV11 RXQ8:RXR11 SHM8:SHN11 SRI8:SRJ11 TBE8:TBF11 TLA8:TLB11 TUW8:TUX11 UES8:UET11 UOO8:UOP11 UYK8:UYL11 VIG8:VIH11 VSC8:VSD11 WBY8:WBZ11 WLU8:WLV11 WVQ8:WVR11 JE65536:JF65537 TA65536:TB65537 ACW65536:ACX65537 AMS65536:AMT65537 AWO65536:AWP65537 BGK65536:BGL65537 BQG65536:BQH65537 CAC65536:CAD65537 CJY65536:CJZ65537 CTU65536:CTV65537 DDQ65536:DDR65537 DNM65536:DNN65537 DXI65536:DXJ65537 EHE65536:EHF65537 ERA65536:ERB65537 FAW65536:FAX65537 FKS65536:FKT65537 FUO65536:FUP65537 GEK65536:GEL65537 GOG65536:GOH65537 GYC65536:GYD65537 HHY65536:HHZ65537 HRU65536:HRV65537 IBQ65536:IBR65537 ILM65536:ILN65537 IVI65536:IVJ65537 JFE65536:JFF65537 JPA65536:JPB65537 JYW65536:JYX65537 KIS65536:KIT65537 KSO65536:KSP65537 LCK65536:LCL65537 LMG65536:LMH65537 LWC65536:LWD65537 MFY65536:MFZ65537 MPU65536:MPV65537 MZQ65536:MZR65537 NJM65536:NJN65537 NTI65536:NTJ65537 ODE65536:ODF65537 ONA65536:ONB65537 OWW65536:OWX65537 PGS65536:PGT65537 PQO65536:PQP65537 QAK65536:QAL65537 QKG65536:QKH65537 QUC65536:QUD65537 RDY65536:RDZ65537 RNU65536:RNV65537 RXQ65536:RXR65537 SHM65536:SHN65537 SRI65536:SRJ65537 TBE65536:TBF65537 TLA65536:TLB65537 TUW65536:TUX65537 UES65536:UET65537 UOO65536:UOP65537 UYK65536:UYL65537 VIG65536:VIH65537 VSC65536:VSD65537 WBY65536:WBZ65537 WLU65536:WLV65537 WVQ65536:WVR65537 JE131072:JF131073 TA131072:TB131073 ACW131072:ACX131073 AMS131072:AMT131073 AWO131072:AWP131073 BGK131072:BGL131073 BQG131072:BQH131073 CAC131072:CAD131073 CJY131072:CJZ131073 CTU131072:CTV131073 DDQ131072:DDR131073 DNM131072:DNN131073 DXI131072:DXJ131073 EHE131072:EHF131073 ERA131072:ERB131073 FAW131072:FAX131073 FKS131072:FKT131073 FUO131072:FUP131073 GEK131072:GEL131073 GOG131072:GOH131073 GYC131072:GYD131073 HHY131072:HHZ131073 HRU131072:HRV131073 IBQ131072:IBR131073 ILM131072:ILN131073 IVI131072:IVJ131073 JFE131072:JFF131073 JPA131072:JPB131073 JYW131072:JYX131073 KIS131072:KIT131073 KSO131072:KSP131073 LCK131072:LCL131073 LMG131072:LMH131073 LWC131072:LWD131073 MFY131072:MFZ131073 MPU131072:MPV131073 MZQ131072:MZR131073 NJM131072:NJN131073 NTI131072:NTJ131073 ODE131072:ODF131073 ONA131072:ONB131073 OWW131072:OWX131073 PGS131072:PGT131073 PQO131072:PQP131073 QAK131072:QAL131073 QKG131072:QKH131073 QUC131072:QUD131073 RDY131072:RDZ131073 RNU131072:RNV131073 RXQ131072:RXR131073 SHM131072:SHN131073 SRI131072:SRJ131073 TBE131072:TBF131073 TLA131072:TLB131073 TUW131072:TUX131073 UES131072:UET131073 UOO131072:UOP131073 UYK131072:UYL131073 VIG131072:VIH131073 VSC131072:VSD131073 WBY131072:WBZ131073 WLU131072:WLV131073 WVQ131072:WVR131073 JE196608:JF196609 TA196608:TB196609 ACW196608:ACX196609 AMS196608:AMT196609 AWO196608:AWP196609 BGK196608:BGL196609 BQG196608:BQH196609 CAC196608:CAD196609 CJY196608:CJZ196609 CTU196608:CTV196609 DDQ196608:DDR196609 DNM196608:DNN196609 DXI196608:DXJ196609 EHE196608:EHF196609 ERA196608:ERB196609 FAW196608:FAX196609 FKS196608:FKT196609 FUO196608:FUP196609 GEK196608:GEL196609 GOG196608:GOH196609 GYC196608:GYD196609 HHY196608:HHZ196609 HRU196608:HRV196609 IBQ196608:IBR196609 ILM196608:ILN196609 IVI196608:IVJ196609 JFE196608:JFF196609 JPA196608:JPB196609 JYW196608:JYX196609 KIS196608:KIT196609 KSO196608:KSP196609 LCK196608:LCL196609 LMG196608:LMH196609 LWC196608:LWD196609 MFY196608:MFZ196609 MPU196608:MPV196609 MZQ196608:MZR196609 NJM196608:NJN196609 NTI196608:NTJ196609 ODE196608:ODF196609 ONA196608:ONB196609 OWW196608:OWX196609 PGS196608:PGT196609 PQO196608:PQP196609 QAK196608:QAL196609 QKG196608:QKH196609 QUC196608:QUD196609 RDY196608:RDZ196609 RNU196608:RNV196609 RXQ196608:RXR196609 SHM196608:SHN196609 SRI196608:SRJ196609 TBE196608:TBF196609 TLA196608:TLB196609 TUW196608:TUX196609 UES196608:UET196609 UOO196608:UOP196609 UYK196608:UYL196609 VIG196608:VIH196609 VSC196608:VSD196609 WBY196608:WBZ196609 WLU196608:WLV196609 WVQ196608:WVR196609 JE262144:JF262145 TA262144:TB262145 ACW262144:ACX262145 AMS262144:AMT262145 AWO262144:AWP262145 BGK262144:BGL262145 BQG262144:BQH262145 CAC262144:CAD262145 CJY262144:CJZ262145 CTU262144:CTV262145 DDQ262144:DDR262145 DNM262144:DNN262145 DXI262144:DXJ262145 EHE262144:EHF262145 ERA262144:ERB262145 FAW262144:FAX262145 FKS262144:FKT262145 FUO262144:FUP262145 GEK262144:GEL262145 GOG262144:GOH262145 GYC262144:GYD262145 HHY262144:HHZ262145 HRU262144:HRV262145 IBQ262144:IBR262145 ILM262144:ILN262145 IVI262144:IVJ262145 JFE262144:JFF262145 JPA262144:JPB262145 JYW262144:JYX262145 KIS262144:KIT262145 KSO262144:KSP262145 LCK262144:LCL262145 LMG262144:LMH262145 LWC262144:LWD262145 MFY262144:MFZ262145 MPU262144:MPV262145 MZQ262144:MZR262145 NJM262144:NJN262145 NTI262144:NTJ262145 ODE262144:ODF262145 ONA262144:ONB262145 OWW262144:OWX262145 PGS262144:PGT262145 PQO262144:PQP262145 QAK262144:QAL262145 QKG262144:QKH262145 QUC262144:QUD262145 RDY262144:RDZ262145 RNU262144:RNV262145 RXQ262144:RXR262145 SHM262144:SHN262145 SRI262144:SRJ262145 TBE262144:TBF262145 TLA262144:TLB262145 TUW262144:TUX262145 UES262144:UET262145 UOO262144:UOP262145 UYK262144:UYL262145 VIG262144:VIH262145 VSC262144:VSD262145 WBY262144:WBZ262145 WLU262144:WLV262145 WVQ262144:WVR262145 JE327680:JF327681 TA327680:TB327681 ACW327680:ACX327681 AMS327680:AMT327681 AWO327680:AWP327681 BGK327680:BGL327681 BQG327680:BQH327681 CAC327680:CAD327681 CJY327680:CJZ327681 CTU327680:CTV327681 DDQ327680:DDR327681 DNM327680:DNN327681 DXI327680:DXJ327681 EHE327680:EHF327681 ERA327680:ERB327681 FAW327680:FAX327681 FKS327680:FKT327681 FUO327680:FUP327681 GEK327680:GEL327681 GOG327680:GOH327681 GYC327680:GYD327681 HHY327680:HHZ327681 HRU327680:HRV327681 IBQ327680:IBR327681 ILM327680:ILN327681 IVI327680:IVJ327681 JFE327680:JFF327681 JPA327680:JPB327681 JYW327680:JYX327681 KIS327680:KIT327681 KSO327680:KSP327681 LCK327680:LCL327681 LMG327680:LMH327681 LWC327680:LWD327681 MFY327680:MFZ327681 MPU327680:MPV327681 MZQ327680:MZR327681 NJM327680:NJN327681 NTI327680:NTJ327681 ODE327680:ODF327681 ONA327680:ONB327681 OWW327680:OWX327681 PGS327680:PGT327681 PQO327680:PQP327681 QAK327680:QAL327681 QKG327680:QKH327681 QUC327680:QUD327681 RDY327680:RDZ327681 RNU327680:RNV327681 RXQ327680:RXR327681 SHM327680:SHN327681 SRI327680:SRJ327681 TBE327680:TBF327681 TLA327680:TLB327681 TUW327680:TUX327681 UES327680:UET327681 UOO327680:UOP327681 UYK327680:UYL327681 VIG327680:VIH327681 VSC327680:VSD327681 WBY327680:WBZ327681 WLU327680:WLV327681 WVQ327680:WVR327681 JE393216:JF393217 TA393216:TB393217 ACW393216:ACX393217 AMS393216:AMT393217 AWO393216:AWP393217 BGK393216:BGL393217 BQG393216:BQH393217 CAC393216:CAD393217 CJY393216:CJZ393217 CTU393216:CTV393217 DDQ393216:DDR393217 DNM393216:DNN393217 DXI393216:DXJ393217 EHE393216:EHF393217 ERA393216:ERB393217 FAW393216:FAX393217 FKS393216:FKT393217 FUO393216:FUP393217 GEK393216:GEL393217 GOG393216:GOH393217 GYC393216:GYD393217 HHY393216:HHZ393217 HRU393216:HRV393217 IBQ393216:IBR393217 ILM393216:ILN393217 IVI393216:IVJ393217 JFE393216:JFF393217 JPA393216:JPB393217 JYW393216:JYX393217 KIS393216:KIT393217 KSO393216:KSP393217 LCK393216:LCL393217 LMG393216:LMH393217 LWC393216:LWD393217 MFY393216:MFZ393217 MPU393216:MPV393217 MZQ393216:MZR393217 NJM393216:NJN393217 NTI393216:NTJ393217 ODE393216:ODF393217 ONA393216:ONB393217 OWW393216:OWX393217 PGS393216:PGT393217 PQO393216:PQP393217 QAK393216:QAL393217 QKG393216:QKH393217 QUC393216:QUD393217 RDY393216:RDZ393217 RNU393216:RNV393217 RXQ393216:RXR393217 SHM393216:SHN393217 SRI393216:SRJ393217 TBE393216:TBF393217 TLA393216:TLB393217 TUW393216:TUX393217 UES393216:UET393217 UOO393216:UOP393217 UYK393216:UYL393217 VIG393216:VIH393217 VSC393216:VSD393217 WBY393216:WBZ393217 WLU393216:WLV393217 WVQ393216:WVR393217 JE458752:JF458753 TA458752:TB458753 ACW458752:ACX458753 AMS458752:AMT458753 AWO458752:AWP458753 BGK458752:BGL458753 BQG458752:BQH458753 CAC458752:CAD458753 CJY458752:CJZ458753 CTU458752:CTV458753 DDQ458752:DDR458753 DNM458752:DNN458753 DXI458752:DXJ458753 EHE458752:EHF458753 ERA458752:ERB458753 FAW458752:FAX458753 FKS458752:FKT458753 FUO458752:FUP458753 GEK458752:GEL458753 GOG458752:GOH458753 GYC458752:GYD458753 HHY458752:HHZ458753 HRU458752:HRV458753 IBQ458752:IBR458753 ILM458752:ILN458753 IVI458752:IVJ458753 JFE458752:JFF458753 JPA458752:JPB458753 JYW458752:JYX458753 KIS458752:KIT458753 KSO458752:KSP458753 LCK458752:LCL458753 LMG458752:LMH458753 LWC458752:LWD458753 MFY458752:MFZ458753 MPU458752:MPV458753 MZQ458752:MZR458753 NJM458752:NJN458753 NTI458752:NTJ458753 ODE458752:ODF458753 ONA458752:ONB458753 OWW458752:OWX458753 PGS458752:PGT458753 PQO458752:PQP458753 QAK458752:QAL458753 QKG458752:QKH458753 QUC458752:QUD458753 RDY458752:RDZ458753 RNU458752:RNV458753 RXQ458752:RXR458753 SHM458752:SHN458753 SRI458752:SRJ458753 TBE458752:TBF458753 TLA458752:TLB458753 TUW458752:TUX458753 UES458752:UET458753 UOO458752:UOP458753 UYK458752:UYL458753 VIG458752:VIH458753 VSC458752:VSD458753 WBY458752:WBZ458753 WLU458752:WLV458753 WVQ458752:WVR458753 JE524288:JF524289 TA524288:TB524289 ACW524288:ACX524289 AMS524288:AMT524289 AWO524288:AWP524289 BGK524288:BGL524289 BQG524288:BQH524289 CAC524288:CAD524289 CJY524288:CJZ524289 CTU524288:CTV524289 DDQ524288:DDR524289 DNM524288:DNN524289 DXI524288:DXJ524289 EHE524288:EHF524289 ERA524288:ERB524289 FAW524288:FAX524289 FKS524288:FKT524289 FUO524288:FUP524289 GEK524288:GEL524289 GOG524288:GOH524289 GYC524288:GYD524289 HHY524288:HHZ524289 HRU524288:HRV524289 IBQ524288:IBR524289 ILM524288:ILN524289 IVI524288:IVJ524289 JFE524288:JFF524289 JPA524288:JPB524289 JYW524288:JYX524289 KIS524288:KIT524289 KSO524288:KSP524289 LCK524288:LCL524289 LMG524288:LMH524289 LWC524288:LWD524289 MFY524288:MFZ524289 MPU524288:MPV524289 MZQ524288:MZR524289 NJM524288:NJN524289 NTI524288:NTJ524289 ODE524288:ODF524289 ONA524288:ONB524289 OWW524288:OWX524289 PGS524288:PGT524289 PQO524288:PQP524289 QAK524288:QAL524289 QKG524288:QKH524289 QUC524288:QUD524289 RDY524288:RDZ524289 RNU524288:RNV524289 RXQ524288:RXR524289 SHM524288:SHN524289 SRI524288:SRJ524289 TBE524288:TBF524289 TLA524288:TLB524289 TUW524288:TUX524289 UES524288:UET524289 UOO524288:UOP524289 UYK524288:UYL524289 VIG524288:VIH524289 VSC524288:VSD524289 WBY524288:WBZ524289 WLU524288:WLV524289 WVQ524288:WVR524289 JE589824:JF589825 TA589824:TB589825 ACW589824:ACX589825 AMS589824:AMT589825 AWO589824:AWP589825 BGK589824:BGL589825 BQG589824:BQH589825 CAC589824:CAD589825 CJY589824:CJZ589825 CTU589824:CTV589825 DDQ589824:DDR589825 DNM589824:DNN589825 DXI589824:DXJ589825 EHE589824:EHF589825 ERA589824:ERB589825 FAW589824:FAX589825 FKS589824:FKT589825 FUO589824:FUP589825 GEK589824:GEL589825 GOG589824:GOH589825 GYC589824:GYD589825 HHY589824:HHZ589825 HRU589824:HRV589825 IBQ589824:IBR589825 ILM589824:ILN589825 IVI589824:IVJ589825 JFE589824:JFF589825 JPA589824:JPB589825 JYW589824:JYX589825 KIS589824:KIT589825 KSO589824:KSP589825 LCK589824:LCL589825 LMG589824:LMH589825 LWC589824:LWD589825 MFY589824:MFZ589825 MPU589824:MPV589825 MZQ589824:MZR589825 NJM589824:NJN589825 NTI589824:NTJ589825 ODE589824:ODF589825 ONA589824:ONB589825 OWW589824:OWX589825 PGS589824:PGT589825 PQO589824:PQP589825 QAK589824:QAL589825 QKG589824:QKH589825 QUC589824:QUD589825 RDY589824:RDZ589825 RNU589824:RNV589825 RXQ589824:RXR589825 SHM589824:SHN589825 SRI589824:SRJ589825 TBE589824:TBF589825 TLA589824:TLB589825 TUW589824:TUX589825 UES589824:UET589825 UOO589824:UOP589825 UYK589824:UYL589825 VIG589824:VIH589825 VSC589824:VSD589825 WBY589824:WBZ589825 WLU589824:WLV589825 WVQ589824:WVR589825 JE655360:JF655361 TA655360:TB655361 ACW655360:ACX655361 AMS655360:AMT655361 AWO655360:AWP655361 BGK655360:BGL655361 BQG655360:BQH655361 CAC655360:CAD655361 CJY655360:CJZ655361 CTU655360:CTV655361 DDQ655360:DDR655361 DNM655360:DNN655361 DXI655360:DXJ655361 EHE655360:EHF655361 ERA655360:ERB655361 FAW655360:FAX655361 FKS655360:FKT655361 FUO655360:FUP655361 GEK655360:GEL655361 GOG655360:GOH655361 GYC655360:GYD655361 HHY655360:HHZ655361 HRU655360:HRV655361 IBQ655360:IBR655361 ILM655360:ILN655361 IVI655360:IVJ655361 JFE655360:JFF655361 JPA655360:JPB655361 JYW655360:JYX655361 KIS655360:KIT655361 KSO655360:KSP655361 LCK655360:LCL655361 LMG655360:LMH655361 LWC655360:LWD655361 MFY655360:MFZ655361 MPU655360:MPV655361 MZQ655360:MZR655361 NJM655360:NJN655361 NTI655360:NTJ655361 ODE655360:ODF655361 ONA655360:ONB655361 OWW655360:OWX655361 PGS655360:PGT655361 PQO655360:PQP655361 QAK655360:QAL655361 QKG655360:QKH655361 QUC655360:QUD655361 RDY655360:RDZ655361 RNU655360:RNV655361 RXQ655360:RXR655361 SHM655360:SHN655361 SRI655360:SRJ655361 TBE655360:TBF655361 TLA655360:TLB655361 TUW655360:TUX655361 UES655360:UET655361 UOO655360:UOP655361 UYK655360:UYL655361 VIG655360:VIH655361 VSC655360:VSD655361 WBY655360:WBZ655361 WLU655360:WLV655361 WVQ655360:WVR655361 JE720896:JF720897 TA720896:TB720897 ACW720896:ACX720897 AMS720896:AMT720897 AWO720896:AWP720897 BGK720896:BGL720897 BQG720896:BQH720897 CAC720896:CAD720897 CJY720896:CJZ720897 CTU720896:CTV720897 DDQ720896:DDR720897 DNM720896:DNN720897 DXI720896:DXJ720897 EHE720896:EHF720897 ERA720896:ERB720897 FAW720896:FAX720897 FKS720896:FKT720897 FUO720896:FUP720897 GEK720896:GEL720897 GOG720896:GOH720897 GYC720896:GYD720897 HHY720896:HHZ720897 HRU720896:HRV720897 IBQ720896:IBR720897 ILM720896:ILN720897 IVI720896:IVJ720897 JFE720896:JFF720897 JPA720896:JPB720897 JYW720896:JYX720897 KIS720896:KIT720897 KSO720896:KSP720897 LCK720896:LCL720897 LMG720896:LMH720897 LWC720896:LWD720897 MFY720896:MFZ720897 MPU720896:MPV720897 MZQ720896:MZR720897 NJM720896:NJN720897 NTI720896:NTJ720897 ODE720896:ODF720897 ONA720896:ONB720897 OWW720896:OWX720897 PGS720896:PGT720897 PQO720896:PQP720897 QAK720896:QAL720897 QKG720896:QKH720897 QUC720896:QUD720897 RDY720896:RDZ720897 RNU720896:RNV720897 RXQ720896:RXR720897 SHM720896:SHN720897 SRI720896:SRJ720897 TBE720896:TBF720897 TLA720896:TLB720897 TUW720896:TUX720897 UES720896:UET720897 UOO720896:UOP720897 UYK720896:UYL720897 VIG720896:VIH720897 VSC720896:VSD720897 WBY720896:WBZ720897 WLU720896:WLV720897 WVQ720896:WVR720897 JE786432:JF786433 TA786432:TB786433 ACW786432:ACX786433 AMS786432:AMT786433 AWO786432:AWP786433 BGK786432:BGL786433 BQG786432:BQH786433 CAC786432:CAD786433 CJY786432:CJZ786433 CTU786432:CTV786433 DDQ786432:DDR786433 DNM786432:DNN786433 DXI786432:DXJ786433 EHE786432:EHF786433 ERA786432:ERB786433 FAW786432:FAX786433 FKS786432:FKT786433 FUO786432:FUP786433 GEK786432:GEL786433 GOG786432:GOH786433 GYC786432:GYD786433 HHY786432:HHZ786433 HRU786432:HRV786433 IBQ786432:IBR786433 ILM786432:ILN786433 IVI786432:IVJ786433 JFE786432:JFF786433 JPA786432:JPB786433 JYW786432:JYX786433 KIS786432:KIT786433 KSO786432:KSP786433 LCK786432:LCL786433 LMG786432:LMH786433 LWC786432:LWD786433 MFY786432:MFZ786433 MPU786432:MPV786433 MZQ786432:MZR786433 NJM786432:NJN786433 NTI786432:NTJ786433 ODE786432:ODF786433 ONA786432:ONB786433 OWW786432:OWX786433 PGS786432:PGT786433 PQO786432:PQP786433 QAK786432:QAL786433 QKG786432:QKH786433 QUC786432:QUD786433 RDY786432:RDZ786433 RNU786432:RNV786433 RXQ786432:RXR786433 SHM786432:SHN786433 SRI786432:SRJ786433 TBE786432:TBF786433 TLA786432:TLB786433 TUW786432:TUX786433 UES786432:UET786433 UOO786432:UOP786433 UYK786432:UYL786433 VIG786432:VIH786433 VSC786432:VSD786433 WBY786432:WBZ786433 WLU786432:WLV786433 WVQ786432:WVR786433 JE851968:JF851969 TA851968:TB851969 ACW851968:ACX851969 AMS851968:AMT851969 AWO851968:AWP851969 BGK851968:BGL851969 BQG851968:BQH851969 CAC851968:CAD851969 CJY851968:CJZ851969 CTU851968:CTV851969 DDQ851968:DDR851969 DNM851968:DNN851969 DXI851968:DXJ851969 EHE851968:EHF851969 ERA851968:ERB851969 FAW851968:FAX851969 FKS851968:FKT851969 FUO851968:FUP851969 GEK851968:GEL851969 GOG851968:GOH851969 GYC851968:GYD851969 HHY851968:HHZ851969 HRU851968:HRV851969 IBQ851968:IBR851969 ILM851968:ILN851969 IVI851968:IVJ851969 JFE851968:JFF851969 JPA851968:JPB851969 JYW851968:JYX851969 KIS851968:KIT851969 KSO851968:KSP851969 LCK851968:LCL851969 LMG851968:LMH851969 LWC851968:LWD851969 MFY851968:MFZ851969 MPU851968:MPV851969 MZQ851968:MZR851969 NJM851968:NJN851969 NTI851968:NTJ851969 ODE851968:ODF851969 ONA851968:ONB851969 OWW851968:OWX851969 PGS851968:PGT851969 PQO851968:PQP851969 QAK851968:QAL851969 QKG851968:QKH851969 QUC851968:QUD851969 RDY851968:RDZ851969 RNU851968:RNV851969 RXQ851968:RXR851969 SHM851968:SHN851969 SRI851968:SRJ851969 TBE851968:TBF851969 TLA851968:TLB851969 TUW851968:TUX851969 UES851968:UET851969 UOO851968:UOP851969 UYK851968:UYL851969 VIG851968:VIH851969 VSC851968:VSD851969 WBY851968:WBZ851969 WLU851968:WLV851969 WVQ851968:WVR851969 JE917504:JF917505 TA917504:TB917505 ACW917504:ACX917505 AMS917504:AMT917505 AWO917504:AWP917505 BGK917504:BGL917505 BQG917504:BQH917505 CAC917504:CAD917505 CJY917504:CJZ917505 CTU917504:CTV917505 DDQ917504:DDR917505 DNM917504:DNN917505 DXI917504:DXJ917505 EHE917504:EHF917505 ERA917504:ERB917505 FAW917504:FAX917505 FKS917504:FKT917505 FUO917504:FUP917505 GEK917504:GEL917505 GOG917504:GOH917505 GYC917504:GYD917505 HHY917504:HHZ917505 HRU917504:HRV917505 IBQ917504:IBR917505 ILM917504:ILN917505 IVI917504:IVJ917505 JFE917504:JFF917505 JPA917504:JPB917505 JYW917504:JYX917505 KIS917504:KIT917505 KSO917504:KSP917505 LCK917504:LCL917505 LMG917504:LMH917505 LWC917504:LWD917505 MFY917504:MFZ917505 MPU917504:MPV917505 MZQ917504:MZR917505 NJM917504:NJN917505 NTI917504:NTJ917505 ODE917504:ODF917505 ONA917504:ONB917505 OWW917504:OWX917505 PGS917504:PGT917505 PQO917504:PQP917505 QAK917504:QAL917505 QKG917504:QKH917505 QUC917504:QUD917505 RDY917504:RDZ917505 RNU917504:RNV917505 RXQ917504:RXR917505 SHM917504:SHN917505 SRI917504:SRJ917505 TBE917504:TBF917505 TLA917504:TLB917505 TUW917504:TUX917505 UES917504:UET917505 UOO917504:UOP917505 UYK917504:UYL917505 VIG917504:VIH917505 VSC917504:VSD917505 WBY917504:WBZ917505 WLU917504:WLV917505 WVQ917504:WVR917505 JE983040:JF983041 TA983040:TB983041 ACW983040:ACX983041 AMS983040:AMT983041 AWO983040:AWP983041 BGK983040:BGL983041 BQG983040:BQH983041 CAC983040:CAD983041 CJY983040:CJZ983041 CTU983040:CTV983041 DDQ983040:DDR983041 DNM983040:DNN983041 DXI983040:DXJ983041 EHE983040:EHF983041 ERA983040:ERB983041 FAW983040:FAX983041 FKS983040:FKT983041 FUO983040:FUP983041 GEK983040:GEL983041 GOG983040:GOH983041 GYC983040:GYD983041 HHY983040:HHZ983041 HRU983040:HRV983041 IBQ983040:IBR983041 ILM983040:ILN983041 IVI983040:IVJ983041 JFE983040:JFF983041 JPA983040:JPB983041 JYW983040:JYX983041 KIS983040:KIT983041 KSO983040:KSP983041 LCK983040:LCL983041 LMG983040:LMH983041 LWC983040:LWD983041 MFY983040:MFZ983041 MPU983040:MPV983041 MZQ983040:MZR983041 NJM983040:NJN983041 NTI983040:NTJ983041 ODE983040:ODF983041 ONA983040:ONB983041 OWW983040:OWX983041 PGS983040:PGT983041 PQO983040:PQP983041 QAK983040:QAL983041 QKG983040:QKH983041 QUC983040:QUD983041 RDY983040:RDZ983041 RNU983040:RNV983041 RXQ983040:RXR983041 SHM983040:SHN983041 SRI983040:SRJ983041 TBE983040:TBF983041 TLA983040:TLB983041 TUW983040:TUX983041 UES983040:UET983041 UOO983040:UOP983041 UYK983040:UYL983041 VIG983040:VIH983041 VSC983040:VSD983041 WBY983040:WBZ983041 WLU983040:WLV983041 WVQ983040:WVR983041 WCB983046:WCC983047 JK65542:JL65543 TG65542:TH65543 ADC65542:ADD65543 AMY65542:AMZ65543 AWU65542:AWV65543 BGQ65542:BGR65543 BQM65542:BQN65543 CAI65542:CAJ65543 CKE65542:CKF65543 CUA65542:CUB65543 DDW65542:DDX65543 DNS65542:DNT65543 DXO65542:DXP65543 EHK65542:EHL65543 ERG65542:ERH65543 FBC65542:FBD65543 FKY65542:FKZ65543 FUU65542:FUV65543 GEQ65542:GER65543 GOM65542:GON65543 GYI65542:GYJ65543 HIE65542:HIF65543 HSA65542:HSB65543 IBW65542:IBX65543 ILS65542:ILT65543 IVO65542:IVP65543 JFK65542:JFL65543 JPG65542:JPH65543 JZC65542:JZD65543 KIY65542:KIZ65543 KSU65542:KSV65543 LCQ65542:LCR65543 LMM65542:LMN65543 LWI65542:LWJ65543 MGE65542:MGF65543 MQA65542:MQB65543 MZW65542:MZX65543 NJS65542:NJT65543 NTO65542:NTP65543 ODK65542:ODL65543 ONG65542:ONH65543 OXC65542:OXD65543 PGY65542:PGZ65543 PQU65542:PQV65543 QAQ65542:QAR65543 QKM65542:QKN65543 QUI65542:QUJ65543 REE65542:REF65543 ROA65542:ROB65543 RXW65542:RXX65543 SHS65542:SHT65543 SRO65542:SRP65543 TBK65542:TBL65543 TLG65542:TLH65543 TVC65542:TVD65543 UEY65542:UEZ65543 UOU65542:UOV65543 UYQ65542:UYR65543 VIM65542:VIN65543 VSI65542:VSJ65543 WCE65542:WCF65543 WMA65542:WMB65543 WVW65542:WVX65543 JK131078:JL131079 TG131078:TH131079 ADC131078:ADD131079 AMY131078:AMZ131079 AWU131078:AWV131079 BGQ131078:BGR131079 BQM131078:BQN131079 CAI131078:CAJ131079 CKE131078:CKF131079 CUA131078:CUB131079 DDW131078:DDX131079 DNS131078:DNT131079 DXO131078:DXP131079 EHK131078:EHL131079 ERG131078:ERH131079 FBC131078:FBD131079 FKY131078:FKZ131079 FUU131078:FUV131079 GEQ131078:GER131079 GOM131078:GON131079 GYI131078:GYJ131079 HIE131078:HIF131079 HSA131078:HSB131079 IBW131078:IBX131079 ILS131078:ILT131079 IVO131078:IVP131079 JFK131078:JFL131079 JPG131078:JPH131079 JZC131078:JZD131079 KIY131078:KIZ131079 KSU131078:KSV131079 LCQ131078:LCR131079 LMM131078:LMN131079 LWI131078:LWJ131079 MGE131078:MGF131079 MQA131078:MQB131079 MZW131078:MZX131079 NJS131078:NJT131079 NTO131078:NTP131079 ODK131078:ODL131079 ONG131078:ONH131079 OXC131078:OXD131079 PGY131078:PGZ131079 PQU131078:PQV131079 QAQ131078:QAR131079 QKM131078:QKN131079 QUI131078:QUJ131079 REE131078:REF131079 ROA131078:ROB131079 RXW131078:RXX131079 SHS131078:SHT131079 SRO131078:SRP131079 TBK131078:TBL131079 TLG131078:TLH131079 TVC131078:TVD131079 UEY131078:UEZ131079 UOU131078:UOV131079 UYQ131078:UYR131079 VIM131078:VIN131079 VSI131078:VSJ131079 WCE131078:WCF131079 WMA131078:WMB131079 WVW131078:WVX131079 JK196614:JL196615 TG196614:TH196615 ADC196614:ADD196615 AMY196614:AMZ196615 AWU196614:AWV196615 BGQ196614:BGR196615 BQM196614:BQN196615 CAI196614:CAJ196615 CKE196614:CKF196615 CUA196614:CUB196615 DDW196614:DDX196615 DNS196614:DNT196615 DXO196614:DXP196615 EHK196614:EHL196615 ERG196614:ERH196615 FBC196614:FBD196615 FKY196614:FKZ196615 FUU196614:FUV196615 GEQ196614:GER196615 GOM196614:GON196615 GYI196614:GYJ196615 HIE196614:HIF196615 HSA196614:HSB196615 IBW196614:IBX196615 ILS196614:ILT196615 IVO196614:IVP196615 JFK196614:JFL196615 JPG196614:JPH196615 JZC196614:JZD196615 KIY196614:KIZ196615 KSU196614:KSV196615 LCQ196614:LCR196615 LMM196614:LMN196615 LWI196614:LWJ196615 MGE196614:MGF196615 MQA196614:MQB196615 MZW196614:MZX196615 NJS196614:NJT196615 NTO196614:NTP196615 ODK196614:ODL196615 ONG196614:ONH196615 OXC196614:OXD196615 PGY196614:PGZ196615 PQU196614:PQV196615 QAQ196614:QAR196615 QKM196614:QKN196615 QUI196614:QUJ196615 REE196614:REF196615 ROA196614:ROB196615 RXW196614:RXX196615 SHS196614:SHT196615 SRO196614:SRP196615 TBK196614:TBL196615 TLG196614:TLH196615 TVC196614:TVD196615 UEY196614:UEZ196615 UOU196614:UOV196615 UYQ196614:UYR196615 VIM196614:VIN196615 VSI196614:VSJ196615 WCE196614:WCF196615 WMA196614:WMB196615 WVW196614:WVX196615 JK262150:JL262151 TG262150:TH262151 ADC262150:ADD262151 AMY262150:AMZ262151 AWU262150:AWV262151 BGQ262150:BGR262151 BQM262150:BQN262151 CAI262150:CAJ262151 CKE262150:CKF262151 CUA262150:CUB262151 DDW262150:DDX262151 DNS262150:DNT262151 DXO262150:DXP262151 EHK262150:EHL262151 ERG262150:ERH262151 FBC262150:FBD262151 FKY262150:FKZ262151 FUU262150:FUV262151 GEQ262150:GER262151 GOM262150:GON262151 GYI262150:GYJ262151 HIE262150:HIF262151 HSA262150:HSB262151 IBW262150:IBX262151 ILS262150:ILT262151 IVO262150:IVP262151 JFK262150:JFL262151 JPG262150:JPH262151 JZC262150:JZD262151 KIY262150:KIZ262151 KSU262150:KSV262151 LCQ262150:LCR262151 LMM262150:LMN262151 LWI262150:LWJ262151 MGE262150:MGF262151 MQA262150:MQB262151 MZW262150:MZX262151 NJS262150:NJT262151 NTO262150:NTP262151 ODK262150:ODL262151 ONG262150:ONH262151 OXC262150:OXD262151 PGY262150:PGZ262151 PQU262150:PQV262151 QAQ262150:QAR262151 QKM262150:QKN262151 QUI262150:QUJ262151 REE262150:REF262151 ROA262150:ROB262151 RXW262150:RXX262151 SHS262150:SHT262151 SRO262150:SRP262151 TBK262150:TBL262151 TLG262150:TLH262151 TVC262150:TVD262151 UEY262150:UEZ262151 UOU262150:UOV262151 UYQ262150:UYR262151 VIM262150:VIN262151 VSI262150:VSJ262151 WCE262150:WCF262151 WMA262150:WMB262151 WVW262150:WVX262151 JK327686:JL327687 TG327686:TH327687 ADC327686:ADD327687 AMY327686:AMZ327687 AWU327686:AWV327687 BGQ327686:BGR327687 BQM327686:BQN327687 CAI327686:CAJ327687 CKE327686:CKF327687 CUA327686:CUB327687 DDW327686:DDX327687 DNS327686:DNT327687 DXO327686:DXP327687 EHK327686:EHL327687 ERG327686:ERH327687 FBC327686:FBD327687 FKY327686:FKZ327687 FUU327686:FUV327687 GEQ327686:GER327687 GOM327686:GON327687 GYI327686:GYJ327687 HIE327686:HIF327687 HSA327686:HSB327687 IBW327686:IBX327687 ILS327686:ILT327687 IVO327686:IVP327687 JFK327686:JFL327687 JPG327686:JPH327687 JZC327686:JZD327687 KIY327686:KIZ327687 KSU327686:KSV327687 LCQ327686:LCR327687 LMM327686:LMN327687 LWI327686:LWJ327687 MGE327686:MGF327687 MQA327686:MQB327687 MZW327686:MZX327687 NJS327686:NJT327687 NTO327686:NTP327687 ODK327686:ODL327687 ONG327686:ONH327687 OXC327686:OXD327687 PGY327686:PGZ327687 PQU327686:PQV327687 QAQ327686:QAR327687 QKM327686:QKN327687 QUI327686:QUJ327687 REE327686:REF327687 ROA327686:ROB327687 RXW327686:RXX327687 SHS327686:SHT327687 SRO327686:SRP327687 TBK327686:TBL327687 TLG327686:TLH327687 TVC327686:TVD327687 UEY327686:UEZ327687 UOU327686:UOV327687 UYQ327686:UYR327687 VIM327686:VIN327687 VSI327686:VSJ327687 WCE327686:WCF327687 WMA327686:WMB327687 WVW327686:WVX327687 JK393222:JL393223 TG393222:TH393223 ADC393222:ADD393223 AMY393222:AMZ393223 AWU393222:AWV393223 BGQ393222:BGR393223 BQM393222:BQN393223 CAI393222:CAJ393223 CKE393222:CKF393223 CUA393222:CUB393223 DDW393222:DDX393223 DNS393222:DNT393223 DXO393222:DXP393223 EHK393222:EHL393223 ERG393222:ERH393223 FBC393222:FBD393223 FKY393222:FKZ393223 FUU393222:FUV393223 GEQ393222:GER393223 GOM393222:GON393223 GYI393222:GYJ393223 HIE393222:HIF393223 HSA393222:HSB393223 IBW393222:IBX393223 ILS393222:ILT393223 IVO393222:IVP393223 JFK393222:JFL393223 JPG393222:JPH393223 JZC393222:JZD393223 KIY393222:KIZ393223 KSU393222:KSV393223 LCQ393222:LCR393223 LMM393222:LMN393223 LWI393222:LWJ393223 MGE393222:MGF393223 MQA393222:MQB393223 MZW393222:MZX393223 NJS393222:NJT393223 NTO393222:NTP393223 ODK393222:ODL393223 ONG393222:ONH393223 OXC393222:OXD393223 PGY393222:PGZ393223 PQU393222:PQV393223 QAQ393222:QAR393223 QKM393222:QKN393223 QUI393222:QUJ393223 REE393222:REF393223 ROA393222:ROB393223 RXW393222:RXX393223 SHS393222:SHT393223 SRO393222:SRP393223 TBK393222:TBL393223 TLG393222:TLH393223 TVC393222:TVD393223 UEY393222:UEZ393223 UOU393222:UOV393223 UYQ393222:UYR393223 VIM393222:VIN393223 VSI393222:VSJ393223 WCE393222:WCF393223 WMA393222:WMB393223 WVW393222:WVX393223 JK458758:JL458759 TG458758:TH458759 ADC458758:ADD458759 AMY458758:AMZ458759 AWU458758:AWV458759 BGQ458758:BGR458759 BQM458758:BQN458759 CAI458758:CAJ458759 CKE458758:CKF458759 CUA458758:CUB458759 DDW458758:DDX458759 DNS458758:DNT458759 DXO458758:DXP458759 EHK458758:EHL458759 ERG458758:ERH458759 FBC458758:FBD458759 FKY458758:FKZ458759 FUU458758:FUV458759 GEQ458758:GER458759 GOM458758:GON458759 GYI458758:GYJ458759 HIE458758:HIF458759 HSA458758:HSB458759 IBW458758:IBX458759 ILS458758:ILT458759 IVO458758:IVP458759 JFK458758:JFL458759 JPG458758:JPH458759 JZC458758:JZD458759 KIY458758:KIZ458759 KSU458758:KSV458759 LCQ458758:LCR458759 LMM458758:LMN458759 LWI458758:LWJ458759 MGE458758:MGF458759 MQA458758:MQB458759 MZW458758:MZX458759 NJS458758:NJT458759 NTO458758:NTP458759 ODK458758:ODL458759 ONG458758:ONH458759 OXC458758:OXD458759 PGY458758:PGZ458759 PQU458758:PQV458759 QAQ458758:QAR458759 QKM458758:QKN458759 QUI458758:QUJ458759 REE458758:REF458759 ROA458758:ROB458759 RXW458758:RXX458759 SHS458758:SHT458759 SRO458758:SRP458759 TBK458758:TBL458759 TLG458758:TLH458759 TVC458758:TVD458759 UEY458758:UEZ458759 UOU458758:UOV458759 UYQ458758:UYR458759 VIM458758:VIN458759 VSI458758:VSJ458759 WCE458758:WCF458759 WMA458758:WMB458759 WVW458758:WVX458759 JK524294:JL524295 TG524294:TH524295 ADC524294:ADD524295 AMY524294:AMZ524295 AWU524294:AWV524295 BGQ524294:BGR524295 BQM524294:BQN524295 CAI524294:CAJ524295 CKE524294:CKF524295 CUA524294:CUB524295 DDW524294:DDX524295 DNS524294:DNT524295 DXO524294:DXP524295 EHK524294:EHL524295 ERG524294:ERH524295 FBC524294:FBD524295 FKY524294:FKZ524295 FUU524294:FUV524295 GEQ524294:GER524295 GOM524294:GON524295 GYI524294:GYJ524295 HIE524294:HIF524295 HSA524294:HSB524295 IBW524294:IBX524295 ILS524294:ILT524295 IVO524294:IVP524295 JFK524294:JFL524295 JPG524294:JPH524295 JZC524294:JZD524295 KIY524294:KIZ524295 KSU524294:KSV524295 LCQ524294:LCR524295 LMM524294:LMN524295 LWI524294:LWJ524295 MGE524294:MGF524295 MQA524294:MQB524295 MZW524294:MZX524295 NJS524294:NJT524295 NTO524294:NTP524295 ODK524294:ODL524295 ONG524294:ONH524295 OXC524294:OXD524295 PGY524294:PGZ524295 PQU524294:PQV524295 QAQ524294:QAR524295 QKM524294:QKN524295 QUI524294:QUJ524295 REE524294:REF524295 ROA524294:ROB524295 RXW524294:RXX524295 SHS524294:SHT524295 SRO524294:SRP524295 TBK524294:TBL524295 TLG524294:TLH524295 TVC524294:TVD524295 UEY524294:UEZ524295 UOU524294:UOV524295 UYQ524294:UYR524295 VIM524294:VIN524295 VSI524294:VSJ524295 WCE524294:WCF524295 WMA524294:WMB524295 WVW524294:WVX524295 JK589830:JL589831 TG589830:TH589831 ADC589830:ADD589831 AMY589830:AMZ589831 AWU589830:AWV589831 BGQ589830:BGR589831 BQM589830:BQN589831 CAI589830:CAJ589831 CKE589830:CKF589831 CUA589830:CUB589831 DDW589830:DDX589831 DNS589830:DNT589831 DXO589830:DXP589831 EHK589830:EHL589831 ERG589830:ERH589831 FBC589830:FBD589831 FKY589830:FKZ589831 FUU589830:FUV589831 GEQ589830:GER589831 GOM589830:GON589831 GYI589830:GYJ589831 HIE589830:HIF589831 HSA589830:HSB589831 IBW589830:IBX589831 ILS589830:ILT589831 IVO589830:IVP589831 JFK589830:JFL589831 JPG589830:JPH589831 JZC589830:JZD589831 KIY589830:KIZ589831 KSU589830:KSV589831 LCQ589830:LCR589831 LMM589830:LMN589831 LWI589830:LWJ589831 MGE589830:MGF589831 MQA589830:MQB589831 MZW589830:MZX589831 NJS589830:NJT589831 NTO589830:NTP589831 ODK589830:ODL589831 ONG589830:ONH589831 OXC589830:OXD589831 PGY589830:PGZ589831 PQU589830:PQV589831 QAQ589830:QAR589831 QKM589830:QKN589831 QUI589830:QUJ589831 REE589830:REF589831 ROA589830:ROB589831 RXW589830:RXX589831 SHS589830:SHT589831 SRO589830:SRP589831 TBK589830:TBL589831 TLG589830:TLH589831 TVC589830:TVD589831 UEY589830:UEZ589831 UOU589830:UOV589831 UYQ589830:UYR589831 VIM589830:VIN589831 VSI589830:VSJ589831 WCE589830:WCF589831 WMA589830:WMB589831 WVW589830:WVX589831 JK655366:JL655367 TG655366:TH655367 ADC655366:ADD655367 AMY655366:AMZ655367 AWU655366:AWV655367 BGQ655366:BGR655367 BQM655366:BQN655367 CAI655366:CAJ655367 CKE655366:CKF655367 CUA655366:CUB655367 DDW655366:DDX655367 DNS655366:DNT655367 DXO655366:DXP655367 EHK655366:EHL655367 ERG655366:ERH655367 FBC655366:FBD655367 FKY655366:FKZ655367 FUU655366:FUV655367 GEQ655366:GER655367 GOM655366:GON655367 GYI655366:GYJ655367 HIE655366:HIF655367 HSA655366:HSB655367 IBW655366:IBX655367 ILS655366:ILT655367 IVO655366:IVP655367 JFK655366:JFL655367 JPG655366:JPH655367 JZC655366:JZD655367 KIY655366:KIZ655367 KSU655366:KSV655367 LCQ655366:LCR655367 LMM655366:LMN655367 LWI655366:LWJ655367 MGE655366:MGF655367 MQA655366:MQB655367 MZW655366:MZX655367 NJS655366:NJT655367 NTO655366:NTP655367 ODK655366:ODL655367 ONG655366:ONH655367 OXC655366:OXD655367 PGY655366:PGZ655367 PQU655366:PQV655367 QAQ655366:QAR655367 QKM655366:QKN655367 QUI655366:QUJ655367 REE655366:REF655367 ROA655366:ROB655367 RXW655366:RXX655367 SHS655366:SHT655367 SRO655366:SRP655367 TBK655366:TBL655367 TLG655366:TLH655367 TVC655366:TVD655367 UEY655366:UEZ655367 UOU655366:UOV655367 UYQ655366:UYR655367 VIM655366:VIN655367 VSI655366:VSJ655367 WCE655366:WCF655367 WMA655366:WMB655367 WVW655366:WVX655367 JK720902:JL720903 TG720902:TH720903 ADC720902:ADD720903 AMY720902:AMZ720903 AWU720902:AWV720903 BGQ720902:BGR720903 BQM720902:BQN720903 CAI720902:CAJ720903 CKE720902:CKF720903 CUA720902:CUB720903 DDW720902:DDX720903 DNS720902:DNT720903 DXO720902:DXP720903 EHK720902:EHL720903 ERG720902:ERH720903 FBC720902:FBD720903 FKY720902:FKZ720903 FUU720902:FUV720903 GEQ720902:GER720903 GOM720902:GON720903 GYI720902:GYJ720903 HIE720902:HIF720903 HSA720902:HSB720903 IBW720902:IBX720903 ILS720902:ILT720903 IVO720902:IVP720903 JFK720902:JFL720903 JPG720902:JPH720903 JZC720902:JZD720903 KIY720902:KIZ720903 KSU720902:KSV720903 LCQ720902:LCR720903 LMM720902:LMN720903 LWI720902:LWJ720903 MGE720902:MGF720903 MQA720902:MQB720903 MZW720902:MZX720903 NJS720902:NJT720903 NTO720902:NTP720903 ODK720902:ODL720903 ONG720902:ONH720903 OXC720902:OXD720903 PGY720902:PGZ720903 PQU720902:PQV720903 QAQ720902:QAR720903 QKM720902:QKN720903 QUI720902:QUJ720903 REE720902:REF720903 ROA720902:ROB720903 RXW720902:RXX720903 SHS720902:SHT720903 SRO720902:SRP720903 TBK720902:TBL720903 TLG720902:TLH720903 TVC720902:TVD720903 UEY720902:UEZ720903 UOU720902:UOV720903 UYQ720902:UYR720903 VIM720902:VIN720903 VSI720902:VSJ720903 WCE720902:WCF720903 WMA720902:WMB720903 WVW720902:WVX720903 JK786438:JL786439 TG786438:TH786439 ADC786438:ADD786439 AMY786438:AMZ786439 AWU786438:AWV786439 BGQ786438:BGR786439 BQM786438:BQN786439 CAI786438:CAJ786439 CKE786438:CKF786439 CUA786438:CUB786439 DDW786438:DDX786439 DNS786438:DNT786439 DXO786438:DXP786439 EHK786438:EHL786439 ERG786438:ERH786439 FBC786438:FBD786439 FKY786438:FKZ786439 FUU786438:FUV786439 GEQ786438:GER786439 GOM786438:GON786439 GYI786438:GYJ786439 HIE786438:HIF786439 HSA786438:HSB786439 IBW786438:IBX786439 ILS786438:ILT786439 IVO786438:IVP786439 JFK786438:JFL786439 JPG786438:JPH786439 JZC786438:JZD786439 KIY786438:KIZ786439 KSU786438:KSV786439 LCQ786438:LCR786439 LMM786438:LMN786439 LWI786438:LWJ786439 MGE786438:MGF786439 MQA786438:MQB786439 MZW786438:MZX786439 NJS786438:NJT786439 NTO786438:NTP786439 ODK786438:ODL786439 ONG786438:ONH786439 OXC786438:OXD786439 PGY786438:PGZ786439 PQU786438:PQV786439 QAQ786438:QAR786439 QKM786438:QKN786439 QUI786438:QUJ786439 REE786438:REF786439 ROA786438:ROB786439 RXW786438:RXX786439 SHS786438:SHT786439 SRO786438:SRP786439 TBK786438:TBL786439 TLG786438:TLH786439 TVC786438:TVD786439 UEY786438:UEZ786439 UOU786438:UOV786439 UYQ786438:UYR786439 VIM786438:VIN786439 VSI786438:VSJ786439 WCE786438:WCF786439 WMA786438:WMB786439 WVW786438:WVX786439 JK851974:JL851975 TG851974:TH851975 ADC851974:ADD851975 AMY851974:AMZ851975 AWU851974:AWV851975 BGQ851974:BGR851975 BQM851974:BQN851975 CAI851974:CAJ851975 CKE851974:CKF851975 CUA851974:CUB851975 DDW851974:DDX851975 DNS851974:DNT851975 DXO851974:DXP851975 EHK851974:EHL851975 ERG851974:ERH851975 FBC851974:FBD851975 FKY851974:FKZ851975 FUU851974:FUV851975 GEQ851974:GER851975 GOM851974:GON851975 GYI851974:GYJ851975 HIE851974:HIF851975 HSA851974:HSB851975 IBW851974:IBX851975 ILS851974:ILT851975 IVO851974:IVP851975 JFK851974:JFL851975 JPG851974:JPH851975 JZC851974:JZD851975 KIY851974:KIZ851975 KSU851974:KSV851975 LCQ851974:LCR851975 LMM851974:LMN851975 LWI851974:LWJ851975 MGE851974:MGF851975 MQA851974:MQB851975 MZW851974:MZX851975 NJS851974:NJT851975 NTO851974:NTP851975 ODK851974:ODL851975 ONG851974:ONH851975 OXC851974:OXD851975 PGY851974:PGZ851975 PQU851974:PQV851975 QAQ851974:QAR851975 QKM851974:QKN851975 QUI851974:QUJ851975 REE851974:REF851975 ROA851974:ROB851975 RXW851974:RXX851975 SHS851974:SHT851975 SRO851974:SRP851975 TBK851974:TBL851975 TLG851974:TLH851975 TVC851974:TVD851975 UEY851974:UEZ851975 UOU851974:UOV851975 UYQ851974:UYR851975 VIM851974:VIN851975 VSI851974:VSJ851975 WCE851974:WCF851975 WMA851974:WMB851975 WVW851974:WVX851975 JK917510:JL917511 TG917510:TH917511 ADC917510:ADD917511 AMY917510:AMZ917511 AWU917510:AWV917511 BGQ917510:BGR917511 BQM917510:BQN917511 CAI917510:CAJ917511 CKE917510:CKF917511 CUA917510:CUB917511 DDW917510:DDX917511 DNS917510:DNT917511 DXO917510:DXP917511 EHK917510:EHL917511 ERG917510:ERH917511 FBC917510:FBD917511 FKY917510:FKZ917511 FUU917510:FUV917511 GEQ917510:GER917511 GOM917510:GON917511 GYI917510:GYJ917511 HIE917510:HIF917511 HSA917510:HSB917511 IBW917510:IBX917511 ILS917510:ILT917511 IVO917510:IVP917511 JFK917510:JFL917511 JPG917510:JPH917511 JZC917510:JZD917511 KIY917510:KIZ917511 KSU917510:KSV917511 LCQ917510:LCR917511 LMM917510:LMN917511 LWI917510:LWJ917511 MGE917510:MGF917511 MQA917510:MQB917511 MZW917510:MZX917511 NJS917510:NJT917511 NTO917510:NTP917511 ODK917510:ODL917511 ONG917510:ONH917511 OXC917510:OXD917511 PGY917510:PGZ917511 PQU917510:PQV917511 QAQ917510:QAR917511 QKM917510:QKN917511 QUI917510:QUJ917511 REE917510:REF917511 ROA917510:ROB917511 RXW917510:RXX917511 SHS917510:SHT917511 SRO917510:SRP917511 TBK917510:TBL917511 TLG917510:TLH917511 TVC917510:TVD917511 UEY917510:UEZ917511 UOU917510:UOV917511 UYQ917510:UYR917511 VIM917510:VIN917511 VSI917510:VSJ917511 WCE917510:WCF917511 WMA917510:WMB917511 WVW917510:WVX917511 JK983046:JL983047 TG983046:TH983047 ADC983046:ADD983047 AMY983046:AMZ983047 AWU983046:AWV983047 BGQ983046:BGR983047 BQM983046:BQN983047 CAI983046:CAJ983047 CKE983046:CKF983047 CUA983046:CUB983047 DDW983046:DDX983047 DNS983046:DNT983047 DXO983046:DXP983047 EHK983046:EHL983047 ERG983046:ERH983047 FBC983046:FBD983047 FKY983046:FKZ983047 FUU983046:FUV983047 GEQ983046:GER983047 GOM983046:GON983047 GYI983046:GYJ983047 HIE983046:HIF983047 HSA983046:HSB983047 IBW983046:IBX983047 ILS983046:ILT983047 IVO983046:IVP983047 JFK983046:JFL983047 JPG983046:JPH983047 JZC983046:JZD983047 KIY983046:KIZ983047 KSU983046:KSV983047 LCQ983046:LCR983047 LMM983046:LMN983047 LWI983046:LWJ983047 MGE983046:MGF983047 MQA983046:MQB983047 MZW983046:MZX983047 NJS983046:NJT983047 NTO983046:NTP983047 ODK983046:ODL983047 ONG983046:ONH983047 OXC983046:OXD983047 PGY983046:PGZ983047 PQU983046:PQV983047 QAQ983046:QAR983047 QKM983046:QKN983047 QUI983046:QUJ983047 REE983046:REF983047 ROA983046:ROB983047 RXW983046:RXX983047 SHS983046:SHT983047 SRO983046:SRP983047 TBK983046:TBL983047 TLG983046:TLH983047 TVC983046:TVD983047 UEY983046:UEZ983047 UOU983046:UOV983047 UYQ983046:UYR983047 VIM983046:VIN983047 VSI983046:VSJ983047 WCE983046:WCF983047 WMA983046:WMB983047 WVW983046:WVX983047 WVT983046:WVU983047 JH8:JI11 TD8:TE11 ACZ8:ADA11 AMV8:AMW11 AWR8:AWS11 BGN8:BGO11 BQJ8:BQK11 CAF8:CAG11 CKB8:CKC11 CTX8:CTY11 DDT8:DDU11 DNP8:DNQ11 DXL8:DXM11 EHH8:EHI11 ERD8:ERE11 FAZ8:FBA11 FKV8:FKW11 FUR8:FUS11 GEN8:GEO11 GOJ8:GOK11 GYF8:GYG11 HIB8:HIC11 HRX8:HRY11 IBT8:IBU11 ILP8:ILQ11 IVL8:IVM11 JFH8:JFI11 JPD8:JPE11 JYZ8:JZA11 KIV8:KIW11 KSR8:KSS11 LCN8:LCO11 LMJ8:LMK11 LWF8:LWG11 MGB8:MGC11 MPX8:MPY11 MZT8:MZU11 NJP8:NJQ11 NTL8:NTM11 ODH8:ODI11 OND8:ONE11 OWZ8:OXA11 PGV8:PGW11 PQR8:PQS11 QAN8:QAO11 QKJ8:QKK11 QUF8:QUG11 REB8:REC11 RNX8:RNY11 RXT8:RXU11 SHP8:SHQ11 SRL8:SRM11 TBH8:TBI11 TLD8:TLE11 TUZ8:TVA11 UEV8:UEW11 UOR8:UOS11 UYN8:UYO11 VIJ8:VIK11 VSF8:VSG11 WCB8:WCC11 WLX8:WLY11 WVT8:WVU11 JH65536:JI65537 TD65536:TE65537 ACZ65536:ADA65537 AMV65536:AMW65537 AWR65536:AWS65537 BGN65536:BGO65537 BQJ65536:BQK65537 CAF65536:CAG65537 CKB65536:CKC65537 CTX65536:CTY65537 DDT65536:DDU65537 DNP65536:DNQ65537 DXL65536:DXM65537 EHH65536:EHI65537 ERD65536:ERE65537 FAZ65536:FBA65537 FKV65536:FKW65537 FUR65536:FUS65537 GEN65536:GEO65537 GOJ65536:GOK65537 GYF65536:GYG65537 HIB65536:HIC65537 HRX65536:HRY65537 IBT65536:IBU65537 ILP65536:ILQ65537 IVL65536:IVM65537 JFH65536:JFI65537 JPD65536:JPE65537 JYZ65536:JZA65537 KIV65536:KIW65537 KSR65536:KSS65537 LCN65536:LCO65537 LMJ65536:LMK65537 LWF65536:LWG65537 MGB65536:MGC65537 MPX65536:MPY65537 MZT65536:MZU65537 NJP65536:NJQ65537 NTL65536:NTM65537 ODH65536:ODI65537 OND65536:ONE65537 OWZ65536:OXA65537 PGV65536:PGW65537 PQR65536:PQS65537 QAN65536:QAO65537 QKJ65536:QKK65537 QUF65536:QUG65537 REB65536:REC65537 RNX65536:RNY65537 RXT65536:RXU65537 SHP65536:SHQ65537 SRL65536:SRM65537 TBH65536:TBI65537 TLD65536:TLE65537 TUZ65536:TVA65537 UEV65536:UEW65537 UOR65536:UOS65537 UYN65536:UYO65537 VIJ65536:VIK65537 VSF65536:VSG65537 WCB65536:WCC65537 WLX65536:WLY65537 WVT65536:WVU65537 JH131072:JI131073 TD131072:TE131073 ACZ131072:ADA131073 AMV131072:AMW131073 AWR131072:AWS131073 BGN131072:BGO131073 BQJ131072:BQK131073 CAF131072:CAG131073 CKB131072:CKC131073 CTX131072:CTY131073 DDT131072:DDU131073 DNP131072:DNQ131073 DXL131072:DXM131073 EHH131072:EHI131073 ERD131072:ERE131073 FAZ131072:FBA131073 FKV131072:FKW131073 FUR131072:FUS131073 GEN131072:GEO131073 GOJ131072:GOK131073 GYF131072:GYG131073 HIB131072:HIC131073 HRX131072:HRY131073 IBT131072:IBU131073 ILP131072:ILQ131073 IVL131072:IVM131073 JFH131072:JFI131073 JPD131072:JPE131073 JYZ131072:JZA131073 KIV131072:KIW131073 KSR131072:KSS131073 LCN131072:LCO131073 LMJ131072:LMK131073 LWF131072:LWG131073 MGB131072:MGC131073 MPX131072:MPY131073 MZT131072:MZU131073 NJP131072:NJQ131073 NTL131072:NTM131073 ODH131072:ODI131073 OND131072:ONE131073 OWZ131072:OXA131073 PGV131072:PGW131073 PQR131072:PQS131073 QAN131072:QAO131073 QKJ131072:QKK131073 QUF131072:QUG131073 REB131072:REC131073 RNX131072:RNY131073 RXT131072:RXU131073 SHP131072:SHQ131073 SRL131072:SRM131073 TBH131072:TBI131073 TLD131072:TLE131073 TUZ131072:TVA131073 UEV131072:UEW131073 UOR131072:UOS131073 UYN131072:UYO131073 VIJ131072:VIK131073 VSF131072:VSG131073 WCB131072:WCC131073 WLX131072:WLY131073 WVT131072:WVU131073 JH196608:JI196609 TD196608:TE196609 ACZ196608:ADA196609 AMV196608:AMW196609 AWR196608:AWS196609 BGN196608:BGO196609 BQJ196608:BQK196609 CAF196608:CAG196609 CKB196608:CKC196609 CTX196608:CTY196609 DDT196608:DDU196609 DNP196608:DNQ196609 DXL196608:DXM196609 EHH196608:EHI196609 ERD196608:ERE196609 FAZ196608:FBA196609 FKV196608:FKW196609 FUR196608:FUS196609 GEN196608:GEO196609 GOJ196608:GOK196609 GYF196608:GYG196609 HIB196608:HIC196609 HRX196608:HRY196609 IBT196608:IBU196609 ILP196608:ILQ196609 IVL196608:IVM196609 JFH196608:JFI196609 JPD196608:JPE196609 JYZ196608:JZA196609 KIV196608:KIW196609 KSR196608:KSS196609 LCN196608:LCO196609 LMJ196608:LMK196609 LWF196608:LWG196609 MGB196608:MGC196609 MPX196608:MPY196609 MZT196608:MZU196609 NJP196608:NJQ196609 NTL196608:NTM196609 ODH196608:ODI196609 OND196608:ONE196609 OWZ196608:OXA196609 PGV196608:PGW196609 PQR196608:PQS196609 QAN196608:QAO196609 QKJ196608:QKK196609 QUF196608:QUG196609 REB196608:REC196609 RNX196608:RNY196609 RXT196608:RXU196609 SHP196608:SHQ196609 SRL196608:SRM196609 TBH196608:TBI196609 TLD196608:TLE196609 TUZ196608:TVA196609 UEV196608:UEW196609 UOR196608:UOS196609 UYN196608:UYO196609 VIJ196608:VIK196609 VSF196608:VSG196609 WCB196608:WCC196609 WLX196608:WLY196609 WVT196608:WVU196609 JH262144:JI262145 TD262144:TE262145 ACZ262144:ADA262145 AMV262144:AMW262145 AWR262144:AWS262145 BGN262144:BGO262145 BQJ262144:BQK262145 CAF262144:CAG262145 CKB262144:CKC262145 CTX262144:CTY262145 DDT262144:DDU262145 DNP262144:DNQ262145 DXL262144:DXM262145 EHH262144:EHI262145 ERD262144:ERE262145 FAZ262144:FBA262145 FKV262144:FKW262145 FUR262144:FUS262145 GEN262144:GEO262145 GOJ262144:GOK262145 GYF262144:GYG262145 HIB262144:HIC262145 HRX262144:HRY262145 IBT262144:IBU262145 ILP262144:ILQ262145 IVL262144:IVM262145 JFH262144:JFI262145 JPD262144:JPE262145 JYZ262144:JZA262145 KIV262144:KIW262145 KSR262144:KSS262145 LCN262144:LCO262145 LMJ262144:LMK262145 LWF262144:LWG262145 MGB262144:MGC262145 MPX262144:MPY262145 MZT262144:MZU262145 NJP262144:NJQ262145 NTL262144:NTM262145 ODH262144:ODI262145 OND262144:ONE262145 OWZ262144:OXA262145 PGV262144:PGW262145 PQR262144:PQS262145 QAN262144:QAO262145 QKJ262144:QKK262145 QUF262144:QUG262145 REB262144:REC262145 RNX262144:RNY262145 RXT262144:RXU262145 SHP262144:SHQ262145 SRL262144:SRM262145 TBH262144:TBI262145 TLD262144:TLE262145 TUZ262144:TVA262145 UEV262144:UEW262145 UOR262144:UOS262145 UYN262144:UYO262145 VIJ262144:VIK262145 VSF262144:VSG262145 WCB262144:WCC262145 WLX262144:WLY262145 WVT262144:WVU262145 JH327680:JI327681 TD327680:TE327681 ACZ327680:ADA327681 AMV327680:AMW327681 AWR327680:AWS327681 BGN327680:BGO327681 BQJ327680:BQK327681 CAF327680:CAG327681 CKB327680:CKC327681 CTX327680:CTY327681 DDT327680:DDU327681 DNP327680:DNQ327681 DXL327680:DXM327681 EHH327680:EHI327681 ERD327680:ERE327681 FAZ327680:FBA327681 FKV327680:FKW327681 FUR327680:FUS327681 GEN327680:GEO327681 GOJ327680:GOK327681 GYF327680:GYG327681 HIB327680:HIC327681 HRX327680:HRY327681 IBT327680:IBU327681 ILP327680:ILQ327681 IVL327680:IVM327681 JFH327680:JFI327681 JPD327680:JPE327681 JYZ327680:JZA327681 KIV327680:KIW327681 KSR327680:KSS327681 LCN327680:LCO327681 LMJ327680:LMK327681 LWF327680:LWG327681 MGB327680:MGC327681 MPX327680:MPY327681 MZT327680:MZU327681 NJP327680:NJQ327681 NTL327680:NTM327681 ODH327680:ODI327681 OND327680:ONE327681 OWZ327680:OXA327681 PGV327680:PGW327681 PQR327680:PQS327681 QAN327680:QAO327681 QKJ327680:QKK327681 QUF327680:QUG327681 REB327680:REC327681 RNX327680:RNY327681 RXT327680:RXU327681 SHP327680:SHQ327681 SRL327680:SRM327681 TBH327680:TBI327681 TLD327680:TLE327681 TUZ327680:TVA327681 UEV327680:UEW327681 UOR327680:UOS327681 UYN327680:UYO327681 VIJ327680:VIK327681 VSF327680:VSG327681 WCB327680:WCC327681 WLX327680:WLY327681 WVT327680:WVU327681 JH393216:JI393217 TD393216:TE393217 ACZ393216:ADA393217 AMV393216:AMW393217 AWR393216:AWS393217 BGN393216:BGO393217 BQJ393216:BQK393217 CAF393216:CAG393217 CKB393216:CKC393217 CTX393216:CTY393217 DDT393216:DDU393217 DNP393216:DNQ393217 DXL393216:DXM393217 EHH393216:EHI393217 ERD393216:ERE393217 FAZ393216:FBA393217 FKV393216:FKW393217 FUR393216:FUS393217 GEN393216:GEO393217 GOJ393216:GOK393217 GYF393216:GYG393217 HIB393216:HIC393217 HRX393216:HRY393217 IBT393216:IBU393217 ILP393216:ILQ393217 IVL393216:IVM393217 JFH393216:JFI393217 JPD393216:JPE393217 JYZ393216:JZA393217 KIV393216:KIW393217 KSR393216:KSS393217 LCN393216:LCO393217 LMJ393216:LMK393217 LWF393216:LWG393217 MGB393216:MGC393217 MPX393216:MPY393217 MZT393216:MZU393217 NJP393216:NJQ393217 NTL393216:NTM393217 ODH393216:ODI393217 OND393216:ONE393217 OWZ393216:OXA393217 PGV393216:PGW393217 PQR393216:PQS393217 QAN393216:QAO393217 QKJ393216:QKK393217 QUF393216:QUG393217 REB393216:REC393217 RNX393216:RNY393217 RXT393216:RXU393217 SHP393216:SHQ393217 SRL393216:SRM393217 TBH393216:TBI393217 TLD393216:TLE393217 TUZ393216:TVA393217 UEV393216:UEW393217 UOR393216:UOS393217 UYN393216:UYO393217 VIJ393216:VIK393217 VSF393216:VSG393217 WCB393216:WCC393217 WLX393216:WLY393217 WVT393216:WVU393217 JH458752:JI458753 TD458752:TE458753 ACZ458752:ADA458753 AMV458752:AMW458753 AWR458752:AWS458753 BGN458752:BGO458753 BQJ458752:BQK458753 CAF458752:CAG458753 CKB458752:CKC458753 CTX458752:CTY458753 DDT458752:DDU458753 DNP458752:DNQ458753 DXL458752:DXM458753 EHH458752:EHI458753 ERD458752:ERE458753 FAZ458752:FBA458753 FKV458752:FKW458753 FUR458752:FUS458753 GEN458752:GEO458753 GOJ458752:GOK458753 GYF458752:GYG458753 HIB458752:HIC458753 HRX458752:HRY458753 IBT458752:IBU458753 ILP458752:ILQ458753 IVL458752:IVM458753 JFH458752:JFI458753 JPD458752:JPE458753 JYZ458752:JZA458753 KIV458752:KIW458753 KSR458752:KSS458753 LCN458752:LCO458753 LMJ458752:LMK458753 LWF458752:LWG458753 MGB458752:MGC458753 MPX458752:MPY458753 MZT458752:MZU458753 NJP458752:NJQ458753 NTL458752:NTM458753 ODH458752:ODI458753 OND458752:ONE458753 OWZ458752:OXA458753 PGV458752:PGW458753 PQR458752:PQS458753 QAN458752:QAO458753 QKJ458752:QKK458753 QUF458752:QUG458753 REB458752:REC458753 RNX458752:RNY458753 RXT458752:RXU458753 SHP458752:SHQ458753 SRL458752:SRM458753 TBH458752:TBI458753 TLD458752:TLE458753 TUZ458752:TVA458753 UEV458752:UEW458753 UOR458752:UOS458753 UYN458752:UYO458753 VIJ458752:VIK458753 VSF458752:VSG458753 WCB458752:WCC458753 WLX458752:WLY458753 WVT458752:WVU458753 JH524288:JI524289 TD524288:TE524289 ACZ524288:ADA524289 AMV524288:AMW524289 AWR524288:AWS524289 BGN524288:BGO524289 BQJ524288:BQK524289 CAF524288:CAG524289 CKB524288:CKC524289 CTX524288:CTY524289 DDT524288:DDU524289 DNP524288:DNQ524289 DXL524288:DXM524289 EHH524288:EHI524289 ERD524288:ERE524289 FAZ524288:FBA524289 FKV524288:FKW524289 FUR524288:FUS524289 GEN524288:GEO524289 GOJ524288:GOK524289 GYF524288:GYG524289 HIB524288:HIC524289 HRX524288:HRY524289 IBT524288:IBU524289 ILP524288:ILQ524289 IVL524288:IVM524289 JFH524288:JFI524289 JPD524288:JPE524289 JYZ524288:JZA524289 KIV524288:KIW524289 KSR524288:KSS524289 LCN524288:LCO524289 LMJ524288:LMK524289 LWF524288:LWG524289 MGB524288:MGC524289 MPX524288:MPY524289 MZT524288:MZU524289 NJP524288:NJQ524289 NTL524288:NTM524289 ODH524288:ODI524289 OND524288:ONE524289 OWZ524288:OXA524289 PGV524288:PGW524289 PQR524288:PQS524289 QAN524288:QAO524289 QKJ524288:QKK524289 QUF524288:QUG524289 REB524288:REC524289 RNX524288:RNY524289 RXT524288:RXU524289 SHP524288:SHQ524289 SRL524288:SRM524289 TBH524288:TBI524289 TLD524288:TLE524289 TUZ524288:TVA524289 UEV524288:UEW524289 UOR524288:UOS524289 UYN524288:UYO524289 VIJ524288:VIK524289 VSF524288:VSG524289 WCB524288:WCC524289 WLX524288:WLY524289 WVT524288:WVU524289 JH589824:JI589825 TD589824:TE589825 ACZ589824:ADA589825 AMV589824:AMW589825 AWR589824:AWS589825 BGN589824:BGO589825 BQJ589824:BQK589825 CAF589824:CAG589825 CKB589824:CKC589825 CTX589824:CTY589825 DDT589824:DDU589825 DNP589824:DNQ589825 DXL589824:DXM589825 EHH589824:EHI589825 ERD589824:ERE589825 FAZ589824:FBA589825 FKV589824:FKW589825 FUR589824:FUS589825 GEN589824:GEO589825 GOJ589824:GOK589825 GYF589824:GYG589825 HIB589824:HIC589825 HRX589824:HRY589825 IBT589824:IBU589825 ILP589824:ILQ589825 IVL589824:IVM589825 JFH589824:JFI589825 JPD589824:JPE589825 JYZ589824:JZA589825 KIV589824:KIW589825 KSR589824:KSS589825 LCN589824:LCO589825 LMJ589824:LMK589825 LWF589824:LWG589825 MGB589824:MGC589825 MPX589824:MPY589825 MZT589824:MZU589825 NJP589824:NJQ589825 NTL589824:NTM589825 ODH589824:ODI589825 OND589824:ONE589825 OWZ589824:OXA589825 PGV589824:PGW589825 PQR589824:PQS589825 QAN589824:QAO589825 QKJ589824:QKK589825 QUF589824:QUG589825 REB589824:REC589825 RNX589824:RNY589825 RXT589824:RXU589825 SHP589824:SHQ589825 SRL589824:SRM589825 TBH589824:TBI589825 TLD589824:TLE589825 TUZ589824:TVA589825 UEV589824:UEW589825 UOR589824:UOS589825 UYN589824:UYO589825 VIJ589824:VIK589825 VSF589824:VSG589825 WCB589824:WCC589825 WLX589824:WLY589825 WVT589824:WVU589825 JH655360:JI655361 TD655360:TE655361 ACZ655360:ADA655361 AMV655360:AMW655361 AWR655360:AWS655361 BGN655360:BGO655361 BQJ655360:BQK655361 CAF655360:CAG655361 CKB655360:CKC655361 CTX655360:CTY655361 DDT655360:DDU655361 DNP655360:DNQ655361 DXL655360:DXM655361 EHH655360:EHI655361 ERD655360:ERE655361 FAZ655360:FBA655361 FKV655360:FKW655361 FUR655360:FUS655361 GEN655360:GEO655361 GOJ655360:GOK655361 GYF655360:GYG655361 HIB655360:HIC655361 HRX655360:HRY655361 IBT655360:IBU655361 ILP655360:ILQ655361 IVL655360:IVM655361 JFH655360:JFI655361 JPD655360:JPE655361 JYZ655360:JZA655361 KIV655360:KIW655361 KSR655360:KSS655361 LCN655360:LCO655361 LMJ655360:LMK655361 LWF655360:LWG655361 MGB655360:MGC655361 MPX655360:MPY655361 MZT655360:MZU655361 NJP655360:NJQ655361 NTL655360:NTM655361 ODH655360:ODI655361 OND655360:ONE655361 OWZ655360:OXA655361 PGV655360:PGW655361 PQR655360:PQS655361 QAN655360:QAO655361 QKJ655360:QKK655361 QUF655360:QUG655361 REB655360:REC655361 RNX655360:RNY655361 RXT655360:RXU655361 SHP655360:SHQ655361 SRL655360:SRM655361 TBH655360:TBI655361 TLD655360:TLE655361 TUZ655360:TVA655361 UEV655360:UEW655361 UOR655360:UOS655361 UYN655360:UYO655361 VIJ655360:VIK655361 VSF655360:VSG655361 WCB655360:WCC655361 WLX655360:WLY655361 WVT655360:WVU655361 JH720896:JI720897 TD720896:TE720897 ACZ720896:ADA720897 AMV720896:AMW720897 AWR720896:AWS720897 BGN720896:BGO720897 BQJ720896:BQK720897 CAF720896:CAG720897 CKB720896:CKC720897 CTX720896:CTY720897 DDT720896:DDU720897 DNP720896:DNQ720897 DXL720896:DXM720897 EHH720896:EHI720897 ERD720896:ERE720897 FAZ720896:FBA720897 FKV720896:FKW720897 FUR720896:FUS720897 GEN720896:GEO720897 GOJ720896:GOK720897 GYF720896:GYG720897 HIB720896:HIC720897 HRX720896:HRY720897 IBT720896:IBU720897 ILP720896:ILQ720897 IVL720896:IVM720897 JFH720896:JFI720897 JPD720896:JPE720897 JYZ720896:JZA720897 KIV720896:KIW720897 KSR720896:KSS720897 LCN720896:LCO720897 LMJ720896:LMK720897 LWF720896:LWG720897 MGB720896:MGC720897 MPX720896:MPY720897 MZT720896:MZU720897 NJP720896:NJQ720897 NTL720896:NTM720897 ODH720896:ODI720897 OND720896:ONE720897 OWZ720896:OXA720897 PGV720896:PGW720897 PQR720896:PQS720897 QAN720896:QAO720897 QKJ720896:QKK720897 QUF720896:QUG720897 REB720896:REC720897 RNX720896:RNY720897 RXT720896:RXU720897 SHP720896:SHQ720897 SRL720896:SRM720897 TBH720896:TBI720897 TLD720896:TLE720897 TUZ720896:TVA720897 UEV720896:UEW720897 UOR720896:UOS720897 UYN720896:UYO720897 VIJ720896:VIK720897 VSF720896:VSG720897 WCB720896:WCC720897 WLX720896:WLY720897 WVT720896:WVU720897 JH786432:JI786433 TD786432:TE786433 ACZ786432:ADA786433 AMV786432:AMW786433 AWR786432:AWS786433 BGN786432:BGO786433 BQJ786432:BQK786433 CAF786432:CAG786433 CKB786432:CKC786433 CTX786432:CTY786433 DDT786432:DDU786433 DNP786432:DNQ786433 DXL786432:DXM786433 EHH786432:EHI786433 ERD786432:ERE786433 FAZ786432:FBA786433 FKV786432:FKW786433 FUR786432:FUS786433 GEN786432:GEO786433 GOJ786432:GOK786433 GYF786432:GYG786433 HIB786432:HIC786433 HRX786432:HRY786433 IBT786432:IBU786433 ILP786432:ILQ786433 IVL786432:IVM786433 JFH786432:JFI786433 JPD786432:JPE786433 JYZ786432:JZA786433 KIV786432:KIW786433 KSR786432:KSS786433 LCN786432:LCO786433 LMJ786432:LMK786433 LWF786432:LWG786433 MGB786432:MGC786433 MPX786432:MPY786433 MZT786432:MZU786433 NJP786432:NJQ786433 NTL786432:NTM786433 ODH786432:ODI786433 OND786432:ONE786433 OWZ786432:OXA786433 PGV786432:PGW786433 PQR786432:PQS786433 QAN786432:QAO786433 QKJ786432:QKK786433 QUF786432:QUG786433 REB786432:REC786433 RNX786432:RNY786433 RXT786432:RXU786433 SHP786432:SHQ786433 SRL786432:SRM786433 TBH786432:TBI786433 TLD786432:TLE786433 TUZ786432:TVA786433 UEV786432:UEW786433 UOR786432:UOS786433 UYN786432:UYO786433 VIJ786432:VIK786433 VSF786432:VSG786433 WCB786432:WCC786433 WLX786432:WLY786433 WVT786432:WVU786433 JH851968:JI851969 TD851968:TE851969 ACZ851968:ADA851969 AMV851968:AMW851969 AWR851968:AWS851969 BGN851968:BGO851969 BQJ851968:BQK851969 CAF851968:CAG851969 CKB851968:CKC851969 CTX851968:CTY851969 DDT851968:DDU851969 DNP851968:DNQ851969 DXL851968:DXM851969 EHH851968:EHI851969 ERD851968:ERE851969 FAZ851968:FBA851969 FKV851968:FKW851969 FUR851968:FUS851969 GEN851968:GEO851969 GOJ851968:GOK851969 GYF851968:GYG851969 HIB851968:HIC851969 HRX851968:HRY851969 IBT851968:IBU851969 ILP851968:ILQ851969 IVL851968:IVM851969 JFH851968:JFI851969 JPD851968:JPE851969 JYZ851968:JZA851969 KIV851968:KIW851969 KSR851968:KSS851969 LCN851968:LCO851969 LMJ851968:LMK851969 LWF851968:LWG851969 MGB851968:MGC851969 MPX851968:MPY851969 MZT851968:MZU851969 NJP851968:NJQ851969 NTL851968:NTM851969 ODH851968:ODI851969 OND851968:ONE851969 OWZ851968:OXA851969 PGV851968:PGW851969 PQR851968:PQS851969 QAN851968:QAO851969 QKJ851968:QKK851969 QUF851968:QUG851969 REB851968:REC851969 RNX851968:RNY851969 RXT851968:RXU851969 SHP851968:SHQ851969 SRL851968:SRM851969 TBH851968:TBI851969 TLD851968:TLE851969 TUZ851968:TVA851969 UEV851968:UEW851969 UOR851968:UOS851969 UYN851968:UYO851969 VIJ851968:VIK851969 VSF851968:VSG851969 WCB851968:WCC851969 WLX851968:WLY851969 WVT851968:WVU851969 JH917504:JI917505 TD917504:TE917505 ACZ917504:ADA917505 AMV917504:AMW917505 AWR917504:AWS917505 BGN917504:BGO917505 BQJ917504:BQK917505 CAF917504:CAG917505 CKB917504:CKC917505 CTX917504:CTY917505 DDT917504:DDU917505 DNP917504:DNQ917505 DXL917504:DXM917505 EHH917504:EHI917505 ERD917504:ERE917505 FAZ917504:FBA917505 FKV917504:FKW917505 FUR917504:FUS917505 GEN917504:GEO917505 GOJ917504:GOK917505 GYF917504:GYG917505 HIB917504:HIC917505 HRX917504:HRY917505 IBT917504:IBU917505 ILP917504:ILQ917505 IVL917504:IVM917505 JFH917504:JFI917505 JPD917504:JPE917505 JYZ917504:JZA917505 KIV917504:KIW917505 KSR917504:KSS917505 LCN917504:LCO917505 LMJ917504:LMK917505 LWF917504:LWG917505 MGB917504:MGC917505 MPX917504:MPY917505 MZT917504:MZU917505 NJP917504:NJQ917505 NTL917504:NTM917505 ODH917504:ODI917505 OND917504:ONE917505 OWZ917504:OXA917505 PGV917504:PGW917505 PQR917504:PQS917505 QAN917504:QAO917505 QKJ917504:QKK917505 QUF917504:QUG917505 REB917504:REC917505 RNX917504:RNY917505 RXT917504:RXU917505 SHP917504:SHQ917505 SRL917504:SRM917505 TBH917504:TBI917505 TLD917504:TLE917505 TUZ917504:TVA917505 UEV917504:UEW917505 UOR917504:UOS917505 UYN917504:UYO917505 VIJ917504:VIK917505 VSF917504:VSG917505 WCB917504:WCC917505 WLX917504:WLY917505 WVT917504:WVU917505 JH983040:JI983041 TD983040:TE983041 ACZ983040:ADA983041 AMV983040:AMW983041 AWR983040:AWS983041 BGN983040:BGO983041 BQJ983040:BQK983041 CAF983040:CAG983041 CKB983040:CKC983041 CTX983040:CTY983041 DDT983040:DDU983041 DNP983040:DNQ983041 DXL983040:DXM983041 EHH983040:EHI983041 ERD983040:ERE983041 FAZ983040:FBA983041 FKV983040:FKW983041 FUR983040:FUS983041 GEN983040:GEO983041 GOJ983040:GOK983041 GYF983040:GYG983041 HIB983040:HIC983041 HRX983040:HRY983041 IBT983040:IBU983041 ILP983040:ILQ983041 IVL983040:IVM983041 JFH983040:JFI983041 JPD983040:JPE983041 JYZ983040:JZA983041 KIV983040:KIW983041 KSR983040:KSS983041 LCN983040:LCO983041 LMJ983040:LMK983041 LWF983040:LWG983041 MGB983040:MGC983041 MPX983040:MPY983041 MZT983040:MZU983041 NJP983040:NJQ983041 NTL983040:NTM983041 ODH983040:ODI983041 OND983040:ONE983041 OWZ983040:OXA983041 PGV983040:PGW983041 PQR983040:PQS983041 QAN983040:QAO983041 QKJ983040:QKK983041 QUF983040:QUG983041 REB983040:REC983041 RNX983040:RNY983041 RXT983040:RXU983041 SHP983040:SHQ983041 SRL983040:SRM983041 TBH983040:TBI983041 TLD983040:TLE983041 TUZ983040:TVA983041 UEV983040:UEW983041 UOR983040:UOS983041 UYN983040:UYO983041 VIJ983040:VIK983041 VSF983040:VSG983041 WCB983040:WCC983041 WLX983040:WLY983041 WVT983040:WVU983041 JK8:JL11 TG8:TH11 ADC8:ADD11 AMY8:AMZ11 AWU8:AWV11 BGQ8:BGR11 BQM8:BQN11 CAI8:CAJ11 CKE8:CKF11 CUA8:CUB11 DDW8:DDX11 DNS8:DNT11 DXO8:DXP11 EHK8:EHL11 ERG8:ERH11 FBC8:FBD11 FKY8:FKZ11 FUU8:FUV11 GEQ8:GER11 GOM8:GON11 GYI8:GYJ11 HIE8:HIF11 HSA8:HSB11 IBW8:IBX11 ILS8:ILT11 IVO8:IVP11 JFK8:JFL11 JPG8:JPH11 JZC8:JZD11 KIY8:KIZ11 KSU8:KSV11 LCQ8:LCR11 LMM8:LMN11 LWI8:LWJ11 MGE8:MGF11 MQA8:MQB11 MZW8:MZX11 NJS8:NJT11 NTO8:NTP11 ODK8:ODL11 ONG8:ONH11 OXC8:OXD11 PGY8:PGZ11 PQU8:PQV11 QAQ8:QAR11 QKM8:QKN11 QUI8:QUJ11 REE8:REF11 ROA8:ROB11 RXW8:RXX11 SHS8:SHT11 SRO8:SRP11 TBK8:TBL11 TLG8:TLH11 TVC8:TVD11 UEY8:UEZ11 UOU8:UOV11 UYQ8:UYR11 VIM8:VIN11 VSI8:VSJ11 WCE8:WCF11 WMA8:WMB11 WVW8:WVX11 JK65536:JL65537 TG65536:TH65537 ADC65536:ADD65537 AMY65536:AMZ65537 AWU65536:AWV65537 BGQ65536:BGR65537 BQM65536:BQN65537 CAI65536:CAJ65537 CKE65536:CKF65537 CUA65536:CUB65537 DDW65536:DDX65537 DNS65536:DNT65537 DXO65536:DXP65537 EHK65536:EHL65537 ERG65536:ERH65537 FBC65536:FBD65537 FKY65536:FKZ65537 FUU65536:FUV65537 GEQ65536:GER65537 GOM65536:GON65537 GYI65536:GYJ65537 HIE65536:HIF65537 HSA65536:HSB65537 IBW65536:IBX65537 ILS65536:ILT65537 IVO65536:IVP65537 JFK65536:JFL65537 JPG65536:JPH65537 JZC65536:JZD65537 KIY65536:KIZ65537 KSU65536:KSV65537 LCQ65536:LCR65537 LMM65536:LMN65537 LWI65536:LWJ65537 MGE65536:MGF65537 MQA65536:MQB65537 MZW65536:MZX65537 NJS65536:NJT65537 NTO65536:NTP65537 ODK65536:ODL65537 ONG65536:ONH65537 OXC65536:OXD65537 PGY65536:PGZ65537 PQU65536:PQV65537 QAQ65536:QAR65537 QKM65536:QKN65537 QUI65536:QUJ65537 REE65536:REF65537 ROA65536:ROB65537 RXW65536:RXX65537 SHS65536:SHT65537 SRO65536:SRP65537 TBK65536:TBL65537 TLG65536:TLH65537 TVC65536:TVD65537 UEY65536:UEZ65537 UOU65536:UOV65537 UYQ65536:UYR65537 VIM65536:VIN65537 VSI65536:VSJ65537 WCE65536:WCF65537 WMA65536:WMB65537 WVW65536:WVX65537 JK131072:JL131073 TG131072:TH131073 ADC131072:ADD131073 AMY131072:AMZ131073 AWU131072:AWV131073 BGQ131072:BGR131073 BQM131072:BQN131073 CAI131072:CAJ131073 CKE131072:CKF131073 CUA131072:CUB131073 DDW131072:DDX131073 DNS131072:DNT131073 DXO131072:DXP131073 EHK131072:EHL131073 ERG131072:ERH131073 FBC131072:FBD131073 FKY131072:FKZ131073 FUU131072:FUV131073 GEQ131072:GER131073 GOM131072:GON131073 GYI131072:GYJ131073 HIE131072:HIF131073 HSA131072:HSB131073 IBW131072:IBX131073 ILS131072:ILT131073 IVO131072:IVP131073 JFK131072:JFL131073 JPG131072:JPH131073 JZC131072:JZD131073 KIY131072:KIZ131073 KSU131072:KSV131073 LCQ131072:LCR131073 LMM131072:LMN131073 LWI131072:LWJ131073 MGE131072:MGF131073 MQA131072:MQB131073 MZW131072:MZX131073 NJS131072:NJT131073 NTO131072:NTP131073 ODK131072:ODL131073 ONG131072:ONH131073 OXC131072:OXD131073 PGY131072:PGZ131073 PQU131072:PQV131073 QAQ131072:QAR131073 QKM131072:QKN131073 QUI131072:QUJ131073 REE131072:REF131073 ROA131072:ROB131073 RXW131072:RXX131073 SHS131072:SHT131073 SRO131072:SRP131073 TBK131072:TBL131073 TLG131072:TLH131073 TVC131072:TVD131073 UEY131072:UEZ131073 UOU131072:UOV131073 UYQ131072:UYR131073 VIM131072:VIN131073 VSI131072:VSJ131073 WCE131072:WCF131073 WMA131072:WMB131073 WVW131072:WVX131073 JK196608:JL196609 TG196608:TH196609 ADC196608:ADD196609 AMY196608:AMZ196609 AWU196608:AWV196609 BGQ196608:BGR196609 BQM196608:BQN196609 CAI196608:CAJ196609 CKE196608:CKF196609 CUA196608:CUB196609 DDW196608:DDX196609 DNS196608:DNT196609 DXO196608:DXP196609 EHK196608:EHL196609 ERG196608:ERH196609 FBC196608:FBD196609 FKY196608:FKZ196609 FUU196608:FUV196609 GEQ196608:GER196609 GOM196608:GON196609 GYI196608:GYJ196609 HIE196608:HIF196609 HSA196608:HSB196609 IBW196608:IBX196609 ILS196608:ILT196609 IVO196608:IVP196609 JFK196608:JFL196609 JPG196608:JPH196609 JZC196608:JZD196609 KIY196608:KIZ196609 KSU196608:KSV196609 LCQ196608:LCR196609 LMM196608:LMN196609 LWI196608:LWJ196609 MGE196608:MGF196609 MQA196608:MQB196609 MZW196608:MZX196609 NJS196608:NJT196609 NTO196608:NTP196609 ODK196608:ODL196609 ONG196608:ONH196609 OXC196608:OXD196609 PGY196608:PGZ196609 PQU196608:PQV196609 QAQ196608:QAR196609 QKM196608:QKN196609 QUI196608:QUJ196609 REE196608:REF196609 ROA196608:ROB196609 RXW196608:RXX196609 SHS196608:SHT196609 SRO196608:SRP196609 TBK196608:TBL196609 TLG196608:TLH196609 TVC196608:TVD196609 UEY196608:UEZ196609 UOU196608:UOV196609 UYQ196608:UYR196609 VIM196608:VIN196609 VSI196608:VSJ196609 WCE196608:WCF196609 WMA196608:WMB196609 WVW196608:WVX196609 JK262144:JL262145 TG262144:TH262145 ADC262144:ADD262145 AMY262144:AMZ262145 AWU262144:AWV262145 BGQ262144:BGR262145 BQM262144:BQN262145 CAI262144:CAJ262145 CKE262144:CKF262145 CUA262144:CUB262145 DDW262144:DDX262145 DNS262144:DNT262145 DXO262144:DXP262145 EHK262144:EHL262145 ERG262144:ERH262145 FBC262144:FBD262145 FKY262144:FKZ262145 FUU262144:FUV262145 GEQ262144:GER262145 GOM262144:GON262145 GYI262144:GYJ262145 HIE262144:HIF262145 HSA262144:HSB262145 IBW262144:IBX262145 ILS262144:ILT262145 IVO262144:IVP262145 JFK262144:JFL262145 JPG262144:JPH262145 JZC262144:JZD262145 KIY262144:KIZ262145 KSU262144:KSV262145 LCQ262144:LCR262145 LMM262144:LMN262145 LWI262144:LWJ262145 MGE262144:MGF262145 MQA262144:MQB262145 MZW262144:MZX262145 NJS262144:NJT262145 NTO262144:NTP262145 ODK262144:ODL262145 ONG262144:ONH262145 OXC262144:OXD262145 PGY262144:PGZ262145 PQU262144:PQV262145 QAQ262144:QAR262145 QKM262144:QKN262145 QUI262144:QUJ262145 REE262144:REF262145 ROA262144:ROB262145 RXW262144:RXX262145 SHS262144:SHT262145 SRO262144:SRP262145 TBK262144:TBL262145 TLG262144:TLH262145 TVC262144:TVD262145 UEY262144:UEZ262145 UOU262144:UOV262145 UYQ262144:UYR262145 VIM262144:VIN262145 VSI262144:VSJ262145 WCE262144:WCF262145 WMA262144:WMB262145 WVW262144:WVX262145 JK327680:JL327681 TG327680:TH327681 ADC327680:ADD327681 AMY327680:AMZ327681 AWU327680:AWV327681 BGQ327680:BGR327681 BQM327680:BQN327681 CAI327680:CAJ327681 CKE327680:CKF327681 CUA327680:CUB327681 DDW327680:DDX327681 DNS327680:DNT327681 DXO327680:DXP327681 EHK327680:EHL327681 ERG327680:ERH327681 FBC327680:FBD327681 FKY327680:FKZ327681 FUU327680:FUV327681 GEQ327680:GER327681 GOM327680:GON327681 GYI327680:GYJ327681 HIE327680:HIF327681 HSA327680:HSB327681 IBW327680:IBX327681 ILS327680:ILT327681 IVO327680:IVP327681 JFK327680:JFL327681 JPG327680:JPH327681 JZC327680:JZD327681 KIY327680:KIZ327681 KSU327680:KSV327681 LCQ327680:LCR327681 LMM327680:LMN327681 LWI327680:LWJ327681 MGE327680:MGF327681 MQA327680:MQB327681 MZW327680:MZX327681 NJS327680:NJT327681 NTO327680:NTP327681 ODK327680:ODL327681 ONG327680:ONH327681 OXC327680:OXD327681 PGY327680:PGZ327681 PQU327680:PQV327681 QAQ327680:QAR327681 QKM327680:QKN327681 QUI327680:QUJ327681 REE327680:REF327681 ROA327680:ROB327681 RXW327680:RXX327681 SHS327680:SHT327681 SRO327680:SRP327681 TBK327680:TBL327681 TLG327680:TLH327681 TVC327680:TVD327681 UEY327680:UEZ327681 UOU327680:UOV327681 UYQ327680:UYR327681 VIM327680:VIN327681 VSI327680:VSJ327681 WCE327680:WCF327681 WMA327680:WMB327681 WVW327680:WVX327681 JK393216:JL393217 TG393216:TH393217 ADC393216:ADD393217 AMY393216:AMZ393217 AWU393216:AWV393217 BGQ393216:BGR393217 BQM393216:BQN393217 CAI393216:CAJ393217 CKE393216:CKF393217 CUA393216:CUB393217 DDW393216:DDX393217 DNS393216:DNT393217 DXO393216:DXP393217 EHK393216:EHL393217 ERG393216:ERH393217 FBC393216:FBD393217 FKY393216:FKZ393217 FUU393216:FUV393217 GEQ393216:GER393217 GOM393216:GON393217 GYI393216:GYJ393217 HIE393216:HIF393217 HSA393216:HSB393217 IBW393216:IBX393217 ILS393216:ILT393217 IVO393216:IVP393217 JFK393216:JFL393217 JPG393216:JPH393217 JZC393216:JZD393217 KIY393216:KIZ393217 KSU393216:KSV393217 LCQ393216:LCR393217 LMM393216:LMN393217 LWI393216:LWJ393217 MGE393216:MGF393217 MQA393216:MQB393217 MZW393216:MZX393217 NJS393216:NJT393217 NTO393216:NTP393217 ODK393216:ODL393217 ONG393216:ONH393217 OXC393216:OXD393217 PGY393216:PGZ393217 PQU393216:PQV393217 QAQ393216:QAR393217 QKM393216:QKN393217 QUI393216:QUJ393217 REE393216:REF393217 ROA393216:ROB393217 RXW393216:RXX393217 SHS393216:SHT393217 SRO393216:SRP393217 TBK393216:TBL393217 TLG393216:TLH393217 TVC393216:TVD393217 UEY393216:UEZ393217 UOU393216:UOV393217 UYQ393216:UYR393217 VIM393216:VIN393217 VSI393216:VSJ393217 WCE393216:WCF393217 WMA393216:WMB393217 WVW393216:WVX393217 JK458752:JL458753 TG458752:TH458753 ADC458752:ADD458753 AMY458752:AMZ458753 AWU458752:AWV458753 BGQ458752:BGR458753 BQM458752:BQN458753 CAI458752:CAJ458753 CKE458752:CKF458753 CUA458752:CUB458753 DDW458752:DDX458753 DNS458752:DNT458753 DXO458752:DXP458753 EHK458752:EHL458753 ERG458752:ERH458753 FBC458752:FBD458753 FKY458752:FKZ458753 FUU458752:FUV458753 GEQ458752:GER458753 GOM458752:GON458753 GYI458752:GYJ458753 HIE458752:HIF458753 HSA458752:HSB458753 IBW458752:IBX458753 ILS458752:ILT458753 IVO458752:IVP458753 JFK458752:JFL458753 JPG458752:JPH458753 JZC458752:JZD458753 KIY458752:KIZ458753 KSU458752:KSV458753 LCQ458752:LCR458753 LMM458752:LMN458753 LWI458752:LWJ458753 MGE458752:MGF458753 MQA458752:MQB458753 MZW458752:MZX458753 NJS458752:NJT458753 NTO458752:NTP458753 ODK458752:ODL458753 ONG458752:ONH458753 OXC458752:OXD458753 PGY458752:PGZ458753 PQU458752:PQV458753 QAQ458752:QAR458753 QKM458752:QKN458753 QUI458752:QUJ458753 REE458752:REF458753 ROA458752:ROB458753 RXW458752:RXX458753 SHS458752:SHT458753 SRO458752:SRP458753 TBK458752:TBL458753 TLG458752:TLH458753 TVC458752:TVD458753 UEY458752:UEZ458753 UOU458752:UOV458753 UYQ458752:UYR458753 VIM458752:VIN458753 VSI458752:VSJ458753 WCE458752:WCF458753 WMA458752:WMB458753 WVW458752:WVX458753 JK524288:JL524289 TG524288:TH524289 ADC524288:ADD524289 AMY524288:AMZ524289 AWU524288:AWV524289 BGQ524288:BGR524289 BQM524288:BQN524289 CAI524288:CAJ524289 CKE524288:CKF524289 CUA524288:CUB524289 DDW524288:DDX524289 DNS524288:DNT524289 DXO524288:DXP524289 EHK524288:EHL524289 ERG524288:ERH524289 FBC524288:FBD524289 FKY524288:FKZ524289 FUU524288:FUV524289 GEQ524288:GER524289 GOM524288:GON524289 GYI524288:GYJ524289 HIE524288:HIF524289 HSA524288:HSB524289 IBW524288:IBX524289 ILS524288:ILT524289 IVO524288:IVP524289 JFK524288:JFL524289 JPG524288:JPH524289 JZC524288:JZD524289 KIY524288:KIZ524289 KSU524288:KSV524289 LCQ524288:LCR524289 LMM524288:LMN524289 LWI524288:LWJ524289 MGE524288:MGF524289 MQA524288:MQB524289 MZW524288:MZX524289 NJS524288:NJT524289 NTO524288:NTP524289 ODK524288:ODL524289 ONG524288:ONH524289 OXC524288:OXD524289 PGY524288:PGZ524289 PQU524288:PQV524289 QAQ524288:QAR524289 QKM524288:QKN524289 QUI524288:QUJ524289 REE524288:REF524289 ROA524288:ROB524289 RXW524288:RXX524289 SHS524288:SHT524289 SRO524288:SRP524289 TBK524288:TBL524289 TLG524288:TLH524289 TVC524288:TVD524289 UEY524288:UEZ524289 UOU524288:UOV524289 UYQ524288:UYR524289 VIM524288:VIN524289 VSI524288:VSJ524289 WCE524288:WCF524289 WMA524288:WMB524289 WVW524288:WVX524289 JK589824:JL589825 TG589824:TH589825 ADC589824:ADD589825 AMY589824:AMZ589825 AWU589824:AWV589825 BGQ589824:BGR589825 BQM589824:BQN589825 CAI589824:CAJ589825 CKE589824:CKF589825 CUA589824:CUB589825 DDW589824:DDX589825 DNS589824:DNT589825 DXO589824:DXP589825 EHK589824:EHL589825 ERG589824:ERH589825 FBC589824:FBD589825 FKY589824:FKZ589825 FUU589824:FUV589825 GEQ589824:GER589825 GOM589824:GON589825 GYI589824:GYJ589825 HIE589824:HIF589825 HSA589824:HSB589825 IBW589824:IBX589825 ILS589824:ILT589825 IVO589824:IVP589825 JFK589824:JFL589825 JPG589824:JPH589825 JZC589824:JZD589825 KIY589824:KIZ589825 KSU589824:KSV589825 LCQ589824:LCR589825 LMM589824:LMN589825 LWI589824:LWJ589825 MGE589824:MGF589825 MQA589824:MQB589825 MZW589824:MZX589825 NJS589824:NJT589825 NTO589824:NTP589825 ODK589824:ODL589825 ONG589824:ONH589825 OXC589824:OXD589825 PGY589824:PGZ589825 PQU589824:PQV589825 QAQ589824:QAR589825 QKM589824:QKN589825 QUI589824:QUJ589825 REE589824:REF589825 ROA589824:ROB589825 RXW589824:RXX589825 SHS589824:SHT589825 SRO589824:SRP589825 TBK589824:TBL589825 TLG589824:TLH589825 TVC589824:TVD589825 UEY589824:UEZ589825 UOU589824:UOV589825 UYQ589824:UYR589825 VIM589824:VIN589825 VSI589824:VSJ589825 WCE589824:WCF589825 WMA589824:WMB589825 WVW589824:WVX589825 JK655360:JL655361 TG655360:TH655361 ADC655360:ADD655361 AMY655360:AMZ655361 AWU655360:AWV655361 BGQ655360:BGR655361 BQM655360:BQN655361 CAI655360:CAJ655361 CKE655360:CKF655361 CUA655360:CUB655361 DDW655360:DDX655361 DNS655360:DNT655361 DXO655360:DXP655361 EHK655360:EHL655361 ERG655360:ERH655361 FBC655360:FBD655361 FKY655360:FKZ655361 FUU655360:FUV655361 GEQ655360:GER655361 GOM655360:GON655361 GYI655360:GYJ655361 HIE655360:HIF655361 HSA655360:HSB655361 IBW655360:IBX655361 ILS655360:ILT655361 IVO655360:IVP655361 JFK655360:JFL655361 JPG655360:JPH655361 JZC655360:JZD655361 KIY655360:KIZ655361 KSU655360:KSV655361 LCQ655360:LCR655361 LMM655360:LMN655361 LWI655360:LWJ655361 MGE655360:MGF655361 MQA655360:MQB655361 MZW655360:MZX655361 NJS655360:NJT655361 NTO655360:NTP655361 ODK655360:ODL655361 ONG655360:ONH655361 OXC655360:OXD655361 PGY655360:PGZ655361 PQU655360:PQV655361 QAQ655360:QAR655361 QKM655360:QKN655361 QUI655360:QUJ655361 REE655360:REF655361 ROA655360:ROB655361 RXW655360:RXX655361 SHS655360:SHT655361 SRO655360:SRP655361 TBK655360:TBL655361 TLG655360:TLH655361 TVC655360:TVD655361 UEY655360:UEZ655361 UOU655360:UOV655361 UYQ655360:UYR655361 VIM655360:VIN655361 VSI655360:VSJ655361 WCE655360:WCF655361 WMA655360:WMB655361 WVW655360:WVX655361 JK720896:JL720897 TG720896:TH720897 ADC720896:ADD720897 AMY720896:AMZ720897 AWU720896:AWV720897 BGQ720896:BGR720897 BQM720896:BQN720897 CAI720896:CAJ720897 CKE720896:CKF720897 CUA720896:CUB720897 DDW720896:DDX720897 DNS720896:DNT720897 DXO720896:DXP720897 EHK720896:EHL720897 ERG720896:ERH720897 FBC720896:FBD720897 FKY720896:FKZ720897 FUU720896:FUV720897 GEQ720896:GER720897 GOM720896:GON720897 GYI720896:GYJ720897 HIE720896:HIF720897 HSA720896:HSB720897 IBW720896:IBX720897 ILS720896:ILT720897 IVO720896:IVP720897 JFK720896:JFL720897 JPG720896:JPH720897 JZC720896:JZD720897 KIY720896:KIZ720897 KSU720896:KSV720897 LCQ720896:LCR720897 LMM720896:LMN720897 LWI720896:LWJ720897 MGE720896:MGF720897 MQA720896:MQB720897 MZW720896:MZX720897 NJS720896:NJT720897 NTO720896:NTP720897 ODK720896:ODL720897 ONG720896:ONH720897 OXC720896:OXD720897 PGY720896:PGZ720897 PQU720896:PQV720897 QAQ720896:QAR720897 QKM720896:QKN720897 QUI720896:QUJ720897 REE720896:REF720897 ROA720896:ROB720897 RXW720896:RXX720897 SHS720896:SHT720897 SRO720896:SRP720897 TBK720896:TBL720897 TLG720896:TLH720897 TVC720896:TVD720897 UEY720896:UEZ720897 UOU720896:UOV720897 UYQ720896:UYR720897 VIM720896:VIN720897 VSI720896:VSJ720897 WCE720896:WCF720897 WMA720896:WMB720897 WVW720896:WVX720897 JK786432:JL786433 TG786432:TH786433 ADC786432:ADD786433 AMY786432:AMZ786433 AWU786432:AWV786433 BGQ786432:BGR786433 BQM786432:BQN786433 CAI786432:CAJ786433 CKE786432:CKF786433 CUA786432:CUB786433 DDW786432:DDX786433 DNS786432:DNT786433 DXO786432:DXP786433 EHK786432:EHL786433 ERG786432:ERH786433 FBC786432:FBD786433 FKY786432:FKZ786433 FUU786432:FUV786433 GEQ786432:GER786433 GOM786432:GON786433 GYI786432:GYJ786433 HIE786432:HIF786433 HSA786432:HSB786433 IBW786432:IBX786433 ILS786432:ILT786433 IVO786432:IVP786433 JFK786432:JFL786433 JPG786432:JPH786433 JZC786432:JZD786433 KIY786432:KIZ786433 KSU786432:KSV786433 LCQ786432:LCR786433 LMM786432:LMN786433 LWI786432:LWJ786433 MGE786432:MGF786433 MQA786432:MQB786433 MZW786432:MZX786433 NJS786432:NJT786433 NTO786432:NTP786433 ODK786432:ODL786433 ONG786432:ONH786433 OXC786432:OXD786433 PGY786432:PGZ786433 PQU786432:PQV786433 QAQ786432:QAR786433 QKM786432:QKN786433 QUI786432:QUJ786433 REE786432:REF786433 ROA786432:ROB786433 RXW786432:RXX786433 SHS786432:SHT786433 SRO786432:SRP786433 TBK786432:TBL786433 TLG786432:TLH786433 TVC786432:TVD786433 UEY786432:UEZ786433 UOU786432:UOV786433 UYQ786432:UYR786433 VIM786432:VIN786433 VSI786432:VSJ786433 WCE786432:WCF786433 WMA786432:WMB786433 WVW786432:WVX786433 JK851968:JL851969 TG851968:TH851969 ADC851968:ADD851969 AMY851968:AMZ851969 AWU851968:AWV851969 BGQ851968:BGR851969 BQM851968:BQN851969 CAI851968:CAJ851969 CKE851968:CKF851969 CUA851968:CUB851969 DDW851968:DDX851969 DNS851968:DNT851969 DXO851968:DXP851969 EHK851968:EHL851969 ERG851968:ERH851969 FBC851968:FBD851969 FKY851968:FKZ851969 FUU851968:FUV851969 GEQ851968:GER851969 GOM851968:GON851969 GYI851968:GYJ851969 HIE851968:HIF851969 HSA851968:HSB851969 IBW851968:IBX851969 ILS851968:ILT851969 IVO851968:IVP851969 JFK851968:JFL851969 JPG851968:JPH851969 JZC851968:JZD851969 KIY851968:KIZ851969 KSU851968:KSV851969 LCQ851968:LCR851969 LMM851968:LMN851969 LWI851968:LWJ851969 MGE851968:MGF851969 MQA851968:MQB851969 MZW851968:MZX851969 NJS851968:NJT851969 NTO851968:NTP851969 ODK851968:ODL851969 ONG851968:ONH851969 OXC851968:OXD851969 PGY851968:PGZ851969 PQU851968:PQV851969 QAQ851968:QAR851969 QKM851968:QKN851969 QUI851968:QUJ851969 REE851968:REF851969 ROA851968:ROB851969 RXW851968:RXX851969 SHS851968:SHT851969 SRO851968:SRP851969 TBK851968:TBL851969 TLG851968:TLH851969 TVC851968:TVD851969 UEY851968:UEZ851969 UOU851968:UOV851969 UYQ851968:UYR851969 VIM851968:VIN851969 VSI851968:VSJ851969 WCE851968:WCF851969 WMA851968:WMB851969 WVW851968:WVX851969 JK917504:JL917505 TG917504:TH917505 ADC917504:ADD917505 AMY917504:AMZ917505 AWU917504:AWV917505 BGQ917504:BGR917505 BQM917504:BQN917505 CAI917504:CAJ917505 CKE917504:CKF917505 CUA917504:CUB917505 DDW917504:DDX917505 DNS917504:DNT917505 DXO917504:DXP917505 EHK917504:EHL917505 ERG917504:ERH917505 FBC917504:FBD917505 FKY917504:FKZ917505 FUU917504:FUV917505 GEQ917504:GER917505 GOM917504:GON917505 GYI917504:GYJ917505 HIE917504:HIF917505 HSA917504:HSB917505 IBW917504:IBX917505 ILS917504:ILT917505 IVO917504:IVP917505 JFK917504:JFL917505 JPG917504:JPH917505 JZC917504:JZD917505 KIY917504:KIZ917505 KSU917504:KSV917505 LCQ917504:LCR917505 LMM917504:LMN917505 LWI917504:LWJ917505 MGE917504:MGF917505 MQA917504:MQB917505 MZW917504:MZX917505 NJS917504:NJT917505 NTO917504:NTP917505 ODK917504:ODL917505 ONG917504:ONH917505 OXC917504:OXD917505 PGY917504:PGZ917505 PQU917504:PQV917505 QAQ917504:QAR917505 QKM917504:QKN917505 QUI917504:QUJ917505 REE917504:REF917505 ROA917504:ROB917505 RXW917504:RXX917505 SHS917504:SHT917505 SRO917504:SRP917505 TBK917504:TBL917505 TLG917504:TLH917505 TVC917504:TVD917505 UEY917504:UEZ917505 UOU917504:UOV917505 UYQ917504:UYR917505 VIM917504:VIN917505 VSI917504:VSJ917505 WCE917504:WCF917505 WMA917504:WMB917505 WVW917504:WVX917505 JK983040:JL983041 TG983040:TH983041 ADC983040:ADD983041 AMY983040:AMZ983041 AWU983040:AWV983041 BGQ983040:BGR983041 BQM983040:BQN983041 CAI983040:CAJ983041 CKE983040:CKF983041 CUA983040:CUB983041 DDW983040:DDX983041 DNS983040:DNT983041 DXO983040:DXP983041 EHK983040:EHL983041 ERG983040:ERH983041 FBC983040:FBD983041 FKY983040:FKZ983041 FUU983040:FUV983041 GEQ983040:GER983041 GOM983040:GON983041 GYI983040:GYJ983041 HIE983040:HIF983041 HSA983040:HSB983041 IBW983040:IBX983041 ILS983040:ILT983041 IVO983040:IVP983041 JFK983040:JFL983041 JPG983040:JPH983041 JZC983040:JZD983041 KIY983040:KIZ983041 KSU983040:KSV983041 LCQ983040:LCR983041 LMM983040:LMN983041 LWI983040:LWJ983041 MGE983040:MGF983041 MQA983040:MQB983041 MZW983040:MZX983041 NJS983040:NJT983041 NTO983040:NTP983041 ODK983040:ODL983041 ONG983040:ONH983041 OXC983040:OXD983041 PGY983040:PGZ983041 PQU983040:PQV983041 QAQ983040:QAR983041 QKM983040:QKN983041 QUI983040:QUJ983041 REE983040:REF983041 ROA983040:ROB983041 RXW983040:RXX983041 SHS983040:SHT983041 SRO983040:SRP983041 TBK983040:TBL983041 TLG983040:TLH983041 TVC983040:TVD983041 UEY983040:UEZ983041 UOU983040:UOV983041 UYQ983040:UYR983041 VIM983040:VIN983041 VSI983040:VSJ983041 WCE983040:WCF983041 WMA983040:WMB983041 WVW983040:WVX983041 WLX983046:WLY983047 JE65542:JF65543 TA65542:TB65543 ACW65542:ACX65543 AMS65542:AMT65543 AWO65542:AWP65543 BGK65542:BGL65543 BQG65542:BQH65543 CAC65542:CAD65543 CJY65542:CJZ65543 CTU65542:CTV65543 DDQ65542:DDR65543 DNM65542:DNN65543 DXI65542:DXJ65543 EHE65542:EHF65543 ERA65542:ERB65543 FAW65542:FAX65543 FKS65542:FKT65543 FUO65542:FUP65543 GEK65542:GEL65543 GOG65542:GOH65543 GYC65542:GYD65543 HHY65542:HHZ65543 HRU65542:HRV65543 IBQ65542:IBR65543 ILM65542:ILN65543 IVI65542:IVJ65543 JFE65542:JFF65543 JPA65542:JPB65543 JYW65542:JYX65543 KIS65542:KIT65543 KSO65542:KSP65543 LCK65542:LCL65543 LMG65542:LMH65543 LWC65542:LWD65543 MFY65542:MFZ65543 MPU65542:MPV65543 MZQ65542:MZR65543 NJM65542:NJN65543 NTI65542:NTJ65543 ODE65542:ODF65543 ONA65542:ONB65543 OWW65542:OWX65543 PGS65542:PGT65543 PQO65542:PQP65543 QAK65542:QAL65543 QKG65542:QKH65543 QUC65542:QUD65543 RDY65542:RDZ65543 RNU65542:RNV65543 RXQ65542:RXR65543 SHM65542:SHN65543 SRI65542:SRJ65543 TBE65542:TBF65543 TLA65542:TLB65543 TUW65542:TUX65543 UES65542:UET65543 UOO65542:UOP65543 UYK65542:UYL65543 VIG65542:VIH65543 VSC65542:VSD65543 WBY65542:WBZ65543 WLU65542:WLV65543 WVQ65542:WVR65543 JE131078:JF131079 TA131078:TB131079 ACW131078:ACX131079 AMS131078:AMT131079 AWO131078:AWP131079 BGK131078:BGL131079 BQG131078:BQH131079 CAC131078:CAD131079 CJY131078:CJZ131079 CTU131078:CTV131079 DDQ131078:DDR131079 DNM131078:DNN131079 DXI131078:DXJ131079 EHE131078:EHF131079 ERA131078:ERB131079 FAW131078:FAX131079 FKS131078:FKT131079 FUO131078:FUP131079 GEK131078:GEL131079 GOG131078:GOH131079 GYC131078:GYD131079 HHY131078:HHZ131079 HRU131078:HRV131079 IBQ131078:IBR131079 ILM131078:ILN131079 IVI131078:IVJ131079 JFE131078:JFF131079 JPA131078:JPB131079 JYW131078:JYX131079 KIS131078:KIT131079 KSO131078:KSP131079 LCK131078:LCL131079 LMG131078:LMH131079 LWC131078:LWD131079 MFY131078:MFZ131079 MPU131078:MPV131079 MZQ131078:MZR131079 NJM131078:NJN131079 NTI131078:NTJ131079 ODE131078:ODF131079 ONA131078:ONB131079 OWW131078:OWX131079 PGS131078:PGT131079 PQO131078:PQP131079 QAK131078:QAL131079 QKG131078:QKH131079 QUC131078:QUD131079 RDY131078:RDZ131079 RNU131078:RNV131079 RXQ131078:RXR131079 SHM131078:SHN131079 SRI131078:SRJ131079 TBE131078:TBF131079 TLA131078:TLB131079 TUW131078:TUX131079 UES131078:UET131079 UOO131078:UOP131079 UYK131078:UYL131079 VIG131078:VIH131079 VSC131078:VSD131079 WBY131078:WBZ131079 WLU131078:WLV131079 WVQ131078:WVR131079 JE196614:JF196615 TA196614:TB196615 ACW196614:ACX196615 AMS196614:AMT196615 AWO196614:AWP196615 BGK196614:BGL196615 BQG196614:BQH196615 CAC196614:CAD196615 CJY196614:CJZ196615 CTU196614:CTV196615 DDQ196614:DDR196615 DNM196614:DNN196615 DXI196614:DXJ196615 EHE196614:EHF196615 ERA196614:ERB196615 FAW196614:FAX196615 FKS196614:FKT196615 FUO196614:FUP196615 GEK196614:GEL196615 GOG196614:GOH196615 GYC196614:GYD196615 HHY196614:HHZ196615 HRU196614:HRV196615 IBQ196614:IBR196615 ILM196614:ILN196615 IVI196614:IVJ196615 JFE196614:JFF196615 JPA196614:JPB196615 JYW196614:JYX196615 KIS196614:KIT196615 KSO196614:KSP196615 LCK196614:LCL196615 LMG196614:LMH196615 LWC196614:LWD196615 MFY196614:MFZ196615 MPU196614:MPV196615 MZQ196614:MZR196615 NJM196614:NJN196615 NTI196614:NTJ196615 ODE196614:ODF196615 ONA196614:ONB196615 OWW196614:OWX196615 PGS196614:PGT196615 PQO196614:PQP196615 QAK196614:QAL196615 QKG196614:QKH196615 QUC196614:QUD196615 RDY196614:RDZ196615 RNU196614:RNV196615 RXQ196614:RXR196615 SHM196614:SHN196615 SRI196614:SRJ196615 TBE196614:TBF196615 TLA196614:TLB196615 TUW196614:TUX196615 UES196614:UET196615 UOO196614:UOP196615 UYK196614:UYL196615 VIG196614:VIH196615 VSC196614:VSD196615 WBY196614:WBZ196615 WLU196614:WLV196615 WVQ196614:WVR196615 JE262150:JF262151 TA262150:TB262151 ACW262150:ACX262151 AMS262150:AMT262151 AWO262150:AWP262151 BGK262150:BGL262151 BQG262150:BQH262151 CAC262150:CAD262151 CJY262150:CJZ262151 CTU262150:CTV262151 DDQ262150:DDR262151 DNM262150:DNN262151 DXI262150:DXJ262151 EHE262150:EHF262151 ERA262150:ERB262151 FAW262150:FAX262151 FKS262150:FKT262151 FUO262150:FUP262151 GEK262150:GEL262151 GOG262150:GOH262151 GYC262150:GYD262151 HHY262150:HHZ262151 HRU262150:HRV262151 IBQ262150:IBR262151 ILM262150:ILN262151 IVI262150:IVJ262151 JFE262150:JFF262151 JPA262150:JPB262151 JYW262150:JYX262151 KIS262150:KIT262151 KSO262150:KSP262151 LCK262150:LCL262151 LMG262150:LMH262151 LWC262150:LWD262151 MFY262150:MFZ262151 MPU262150:MPV262151 MZQ262150:MZR262151 NJM262150:NJN262151 NTI262150:NTJ262151 ODE262150:ODF262151 ONA262150:ONB262151 OWW262150:OWX262151 PGS262150:PGT262151 PQO262150:PQP262151 QAK262150:QAL262151 QKG262150:QKH262151 QUC262150:QUD262151 RDY262150:RDZ262151 RNU262150:RNV262151 RXQ262150:RXR262151 SHM262150:SHN262151 SRI262150:SRJ262151 TBE262150:TBF262151 TLA262150:TLB262151 TUW262150:TUX262151 UES262150:UET262151 UOO262150:UOP262151 UYK262150:UYL262151 VIG262150:VIH262151 VSC262150:VSD262151 WBY262150:WBZ262151 WLU262150:WLV262151 WVQ262150:WVR262151 JE327686:JF327687 TA327686:TB327687 ACW327686:ACX327687 AMS327686:AMT327687 AWO327686:AWP327687 BGK327686:BGL327687 BQG327686:BQH327687 CAC327686:CAD327687 CJY327686:CJZ327687 CTU327686:CTV327687 DDQ327686:DDR327687 DNM327686:DNN327687 DXI327686:DXJ327687 EHE327686:EHF327687 ERA327686:ERB327687 FAW327686:FAX327687 FKS327686:FKT327687 FUO327686:FUP327687 GEK327686:GEL327687 GOG327686:GOH327687 GYC327686:GYD327687 HHY327686:HHZ327687 HRU327686:HRV327687 IBQ327686:IBR327687 ILM327686:ILN327687 IVI327686:IVJ327687 JFE327686:JFF327687 JPA327686:JPB327687 JYW327686:JYX327687 KIS327686:KIT327687 KSO327686:KSP327687 LCK327686:LCL327687 LMG327686:LMH327687 LWC327686:LWD327687 MFY327686:MFZ327687 MPU327686:MPV327687 MZQ327686:MZR327687 NJM327686:NJN327687 NTI327686:NTJ327687 ODE327686:ODF327687 ONA327686:ONB327687 OWW327686:OWX327687 PGS327686:PGT327687 PQO327686:PQP327687 QAK327686:QAL327687 QKG327686:QKH327687 QUC327686:QUD327687 RDY327686:RDZ327687 RNU327686:RNV327687 RXQ327686:RXR327687 SHM327686:SHN327687 SRI327686:SRJ327687 TBE327686:TBF327687 TLA327686:TLB327687 TUW327686:TUX327687 UES327686:UET327687 UOO327686:UOP327687 UYK327686:UYL327687 VIG327686:VIH327687 VSC327686:VSD327687 WBY327686:WBZ327687 WLU327686:WLV327687 WVQ327686:WVR327687 JE393222:JF393223 TA393222:TB393223 ACW393222:ACX393223 AMS393222:AMT393223 AWO393222:AWP393223 BGK393222:BGL393223 BQG393222:BQH393223 CAC393222:CAD393223 CJY393222:CJZ393223 CTU393222:CTV393223 DDQ393222:DDR393223 DNM393222:DNN393223 DXI393222:DXJ393223 EHE393222:EHF393223 ERA393222:ERB393223 FAW393222:FAX393223 FKS393222:FKT393223 FUO393222:FUP393223 GEK393222:GEL393223 GOG393222:GOH393223 GYC393222:GYD393223 HHY393222:HHZ393223 HRU393222:HRV393223 IBQ393222:IBR393223 ILM393222:ILN393223 IVI393222:IVJ393223 JFE393222:JFF393223 JPA393222:JPB393223 JYW393222:JYX393223 KIS393222:KIT393223 KSO393222:KSP393223 LCK393222:LCL393223 LMG393222:LMH393223 LWC393222:LWD393223 MFY393222:MFZ393223 MPU393222:MPV393223 MZQ393222:MZR393223 NJM393222:NJN393223 NTI393222:NTJ393223 ODE393222:ODF393223 ONA393222:ONB393223 OWW393222:OWX393223 PGS393222:PGT393223 PQO393222:PQP393223 QAK393222:QAL393223 QKG393222:QKH393223 QUC393222:QUD393223 RDY393222:RDZ393223 RNU393222:RNV393223 RXQ393222:RXR393223 SHM393222:SHN393223 SRI393222:SRJ393223 TBE393222:TBF393223 TLA393222:TLB393223 TUW393222:TUX393223 UES393222:UET393223 UOO393222:UOP393223 UYK393222:UYL393223 VIG393222:VIH393223 VSC393222:VSD393223 WBY393222:WBZ393223 WLU393222:WLV393223 WVQ393222:WVR393223 JE458758:JF458759 TA458758:TB458759 ACW458758:ACX458759 AMS458758:AMT458759 AWO458758:AWP458759 BGK458758:BGL458759 BQG458758:BQH458759 CAC458758:CAD458759 CJY458758:CJZ458759 CTU458758:CTV458759 DDQ458758:DDR458759 DNM458758:DNN458759 DXI458758:DXJ458759 EHE458758:EHF458759 ERA458758:ERB458759 FAW458758:FAX458759 FKS458758:FKT458759 FUO458758:FUP458759 GEK458758:GEL458759 GOG458758:GOH458759 GYC458758:GYD458759 HHY458758:HHZ458759 HRU458758:HRV458759 IBQ458758:IBR458759 ILM458758:ILN458759 IVI458758:IVJ458759 JFE458758:JFF458759 JPA458758:JPB458759 JYW458758:JYX458759 KIS458758:KIT458759 KSO458758:KSP458759 LCK458758:LCL458759 LMG458758:LMH458759 LWC458758:LWD458759 MFY458758:MFZ458759 MPU458758:MPV458759 MZQ458758:MZR458759 NJM458758:NJN458759 NTI458758:NTJ458759 ODE458758:ODF458759 ONA458758:ONB458759 OWW458758:OWX458759 PGS458758:PGT458759 PQO458758:PQP458759 QAK458758:QAL458759 QKG458758:QKH458759 QUC458758:QUD458759 RDY458758:RDZ458759 RNU458758:RNV458759 RXQ458758:RXR458759 SHM458758:SHN458759 SRI458758:SRJ458759 TBE458758:TBF458759 TLA458758:TLB458759 TUW458758:TUX458759 UES458758:UET458759 UOO458758:UOP458759 UYK458758:UYL458759 VIG458758:VIH458759 VSC458758:VSD458759 WBY458758:WBZ458759 WLU458758:WLV458759 WVQ458758:WVR458759 JE524294:JF524295 TA524294:TB524295 ACW524294:ACX524295 AMS524294:AMT524295 AWO524294:AWP524295 BGK524294:BGL524295 BQG524294:BQH524295 CAC524294:CAD524295 CJY524294:CJZ524295 CTU524294:CTV524295 DDQ524294:DDR524295 DNM524294:DNN524295 DXI524294:DXJ524295 EHE524294:EHF524295 ERA524294:ERB524295 FAW524294:FAX524295 FKS524294:FKT524295 FUO524294:FUP524295 GEK524294:GEL524295 GOG524294:GOH524295 GYC524294:GYD524295 HHY524294:HHZ524295 HRU524294:HRV524295 IBQ524294:IBR524295 ILM524294:ILN524295 IVI524294:IVJ524295 JFE524294:JFF524295 JPA524294:JPB524295 JYW524294:JYX524295 KIS524294:KIT524295 KSO524294:KSP524295 LCK524294:LCL524295 LMG524294:LMH524295 LWC524294:LWD524295 MFY524294:MFZ524295 MPU524294:MPV524295 MZQ524294:MZR524295 NJM524294:NJN524295 NTI524294:NTJ524295 ODE524294:ODF524295 ONA524294:ONB524295 OWW524294:OWX524295 PGS524294:PGT524295 PQO524294:PQP524295 QAK524294:QAL524295 QKG524294:QKH524295 QUC524294:QUD524295 RDY524294:RDZ524295 RNU524294:RNV524295 RXQ524294:RXR524295 SHM524294:SHN524295 SRI524294:SRJ524295 TBE524294:TBF524295 TLA524294:TLB524295 TUW524294:TUX524295 UES524294:UET524295 UOO524294:UOP524295 UYK524294:UYL524295 VIG524294:VIH524295 VSC524294:VSD524295 WBY524294:WBZ524295 WLU524294:WLV524295 WVQ524294:WVR524295 JE589830:JF589831 TA589830:TB589831 ACW589830:ACX589831 AMS589830:AMT589831 AWO589830:AWP589831 BGK589830:BGL589831 BQG589830:BQH589831 CAC589830:CAD589831 CJY589830:CJZ589831 CTU589830:CTV589831 DDQ589830:DDR589831 DNM589830:DNN589831 DXI589830:DXJ589831 EHE589830:EHF589831 ERA589830:ERB589831 FAW589830:FAX589831 FKS589830:FKT589831 FUO589830:FUP589831 GEK589830:GEL589831 GOG589830:GOH589831 GYC589830:GYD589831 HHY589830:HHZ589831 HRU589830:HRV589831 IBQ589830:IBR589831 ILM589830:ILN589831 IVI589830:IVJ589831 JFE589830:JFF589831 JPA589830:JPB589831 JYW589830:JYX589831 KIS589830:KIT589831 KSO589830:KSP589831 LCK589830:LCL589831 LMG589830:LMH589831 LWC589830:LWD589831 MFY589830:MFZ589831 MPU589830:MPV589831 MZQ589830:MZR589831 NJM589830:NJN589831 NTI589830:NTJ589831 ODE589830:ODF589831 ONA589830:ONB589831 OWW589830:OWX589831 PGS589830:PGT589831 PQO589830:PQP589831 QAK589830:QAL589831 QKG589830:QKH589831 QUC589830:QUD589831 RDY589830:RDZ589831 RNU589830:RNV589831 RXQ589830:RXR589831 SHM589830:SHN589831 SRI589830:SRJ589831 TBE589830:TBF589831 TLA589830:TLB589831 TUW589830:TUX589831 UES589830:UET589831 UOO589830:UOP589831 UYK589830:UYL589831 VIG589830:VIH589831 VSC589830:VSD589831 WBY589830:WBZ589831 WLU589830:WLV589831 WVQ589830:WVR589831 JE655366:JF655367 TA655366:TB655367 ACW655366:ACX655367 AMS655366:AMT655367 AWO655366:AWP655367 BGK655366:BGL655367 BQG655366:BQH655367 CAC655366:CAD655367 CJY655366:CJZ655367 CTU655366:CTV655367 DDQ655366:DDR655367 DNM655366:DNN655367 DXI655366:DXJ655367 EHE655366:EHF655367 ERA655366:ERB655367 FAW655366:FAX655367 FKS655366:FKT655367 FUO655366:FUP655367 GEK655366:GEL655367 GOG655366:GOH655367 GYC655366:GYD655367 HHY655366:HHZ655367 HRU655366:HRV655367 IBQ655366:IBR655367 ILM655366:ILN655367 IVI655366:IVJ655367 JFE655366:JFF655367 JPA655366:JPB655367 JYW655366:JYX655367 KIS655366:KIT655367 KSO655366:KSP655367 LCK655366:LCL655367 LMG655366:LMH655367 LWC655366:LWD655367 MFY655366:MFZ655367 MPU655366:MPV655367 MZQ655366:MZR655367 NJM655366:NJN655367 NTI655366:NTJ655367 ODE655366:ODF655367 ONA655366:ONB655367 OWW655366:OWX655367 PGS655366:PGT655367 PQO655366:PQP655367 QAK655366:QAL655367 QKG655366:QKH655367 QUC655366:QUD655367 RDY655366:RDZ655367 RNU655366:RNV655367 RXQ655366:RXR655367 SHM655366:SHN655367 SRI655366:SRJ655367 TBE655366:TBF655367 TLA655366:TLB655367 TUW655366:TUX655367 UES655366:UET655367 UOO655366:UOP655367 UYK655366:UYL655367 VIG655366:VIH655367 VSC655366:VSD655367 WBY655366:WBZ655367 WLU655366:WLV655367 WVQ655366:WVR655367 JE720902:JF720903 TA720902:TB720903 ACW720902:ACX720903 AMS720902:AMT720903 AWO720902:AWP720903 BGK720902:BGL720903 BQG720902:BQH720903 CAC720902:CAD720903 CJY720902:CJZ720903 CTU720902:CTV720903 DDQ720902:DDR720903 DNM720902:DNN720903 DXI720902:DXJ720903 EHE720902:EHF720903 ERA720902:ERB720903 FAW720902:FAX720903 FKS720902:FKT720903 FUO720902:FUP720903 GEK720902:GEL720903 GOG720902:GOH720903 GYC720902:GYD720903 HHY720902:HHZ720903 HRU720902:HRV720903 IBQ720902:IBR720903 ILM720902:ILN720903 IVI720902:IVJ720903 JFE720902:JFF720903 JPA720902:JPB720903 JYW720902:JYX720903 KIS720902:KIT720903 KSO720902:KSP720903 LCK720902:LCL720903 LMG720902:LMH720903 LWC720902:LWD720903 MFY720902:MFZ720903 MPU720902:MPV720903 MZQ720902:MZR720903 NJM720902:NJN720903 NTI720902:NTJ720903 ODE720902:ODF720903 ONA720902:ONB720903 OWW720902:OWX720903 PGS720902:PGT720903 PQO720902:PQP720903 QAK720902:QAL720903 QKG720902:QKH720903 QUC720902:QUD720903 RDY720902:RDZ720903 RNU720902:RNV720903 RXQ720902:RXR720903 SHM720902:SHN720903 SRI720902:SRJ720903 TBE720902:TBF720903 TLA720902:TLB720903 TUW720902:TUX720903 UES720902:UET720903 UOO720902:UOP720903 UYK720902:UYL720903 VIG720902:VIH720903 VSC720902:VSD720903 WBY720902:WBZ720903 WLU720902:WLV720903 WVQ720902:WVR720903 JE786438:JF786439 TA786438:TB786439 ACW786438:ACX786439 AMS786438:AMT786439 AWO786438:AWP786439 BGK786438:BGL786439 BQG786438:BQH786439 CAC786438:CAD786439 CJY786438:CJZ786439 CTU786438:CTV786439 DDQ786438:DDR786439 DNM786438:DNN786439 DXI786438:DXJ786439 EHE786438:EHF786439 ERA786438:ERB786439 FAW786438:FAX786439 FKS786438:FKT786439 FUO786438:FUP786439 GEK786438:GEL786439 GOG786438:GOH786439 GYC786438:GYD786439 HHY786438:HHZ786439 HRU786438:HRV786439 IBQ786438:IBR786439 ILM786438:ILN786439 IVI786438:IVJ786439 JFE786438:JFF786439 JPA786438:JPB786439 JYW786438:JYX786439 KIS786438:KIT786439 KSO786438:KSP786439 LCK786438:LCL786439 LMG786438:LMH786439 LWC786438:LWD786439 MFY786438:MFZ786439 MPU786438:MPV786439 MZQ786438:MZR786439 NJM786438:NJN786439 NTI786438:NTJ786439 ODE786438:ODF786439 ONA786438:ONB786439 OWW786438:OWX786439 PGS786438:PGT786439 PQO786438:PQP786439 QAK786438:QAL786439 QKG786438:QKH786439 QUC786438:QUD786439 RDY786438:RDZ786439 RNU786438:RNV786439 RXQ786438:RXR786439 SHM786438:SHN786439 SRI786438:SRJ786439 TBE786438:TBF786439 TLA786438:TLB786439 TUW786438:TUX786439 UES786438:UET786439 UOO786438:UOP786439 UYK786438:UYL786439 VIG786438:VIH786439 VSC786438:VSD786439 WBY786438:WBZ786439 WLU786438:WLV786439 WVQ786438:WVR786439 JE851974:JF851975 TA851974:TB851975 ACW851974:ACX851975 AMS851974:AMT851975 AWO851974:AWP851975 BGK851974:BGL851975 BQG851974:BQH851975 CAC851974:CAD851975 CJY851974:CJZ851975 CTU851974:CTV851975 DDQ851974:DDR851975 DNM851974:DNN851975 DXI851974:DXJ851975 EHE851974:EHF851975 ERA851974:ERB851975 FAW851974:FAX851975 FKS851974:FKT851975 FUO851974:FUP851975 GEK851974:GEL851975 GOG851974:GOH851975 GYC851974:GYD851975 HHY851974:HHZ851975 HRU851974:HRV851975 IBQ851974:IBR851975 ILM851974:ILN851975 IVI851974:IVJ851975 JFE851974:JFF851975 JPA851974:JPB851975 JYW851974:JYX851975 KIS851974:KIT851975 KSO851974:KSP851975 LCK851974:LCL851975 LMG851974:LMH851975 LWC851974:LWD851975 MFY851974:MFZ851975 MPU851974:MPV851975 MZQ851974:MZR851975 NJM851974:NJN851975 NTI851974:NTJ851975 ODE851974:ODF851975 ONA851974:ONB851975 OWW851974:OWX851975 PGS851974:PGT851975 PQO851974:PQP851975 QAK851974:QAL851975 QKG851974:QKH851975 QUC851974:QUD851975 RDY851974:RDZ851975 RNU851974:RNV851975 RXQ851974:RXR851975 SHM851974:SHN851975 SRI851974:SRJ851975 TBE851974:TBF851975 TLA851974:TLB851975 TUW851974:TUX851975 UES851974:UET851975 UOO851974:UOP851975 UYK851974:UYL851975 VIG851974:VIH851975 VSC851974:VSD851975 WBY851974:WBZ851975 WLU851974:WLV851975 WVQ851974:WVR851975 JE917510:JF917511 TA917510:TB917511 ACW917510:ACX917511 AMS917510:AMT917511 AWO917510:AWP917511 BGK917510:BGL917511 BQG917510:BQH917511 CAC917510:CAD917511 CJY917510:CJZ917511 CTU917510:CTV917511 DDQ917510:DDR917511 DNM917510:DNN917511 DXI917510:DXJ917511 EHE917510:EHF917511 ERA917510:ERB917511 FAW917510:FAX917511 FKS917510:FKT917511 FUO917510:FUP917511 GEK917510:GEL917511 GOG917510:GOH917511 GYC917510:GYD917511 HHY917510:HHZ917511 HRU917510:HRV917511 IBQ917510:IBR917511 ILM917510:ILN917511 IVI917510:IVJ917511 JFE917510:JFF917511 JPA917510:JPB917511 JYW917510:JYX917511 KIS917510:KIT917511 KSO917510:KSP917511 LCK917510:LCL917511 LMG917510:LMH917511 LWC917510:LWD917511 MFY917510:MFZ917511 MPU917510:MPV917511 MZQ917510:MZR917511 NJM917510:NJN917511 NTI917510:NTJ917511 ODE917510:ODF917511 ONA917510:ONB917511 OWW917510:OWX917511 PGS917510:PGT917511 PQO917510:PQP917511 QAK917510:QAL917511 QKG917510:QKH917511 QUC917510:QUD917511 RDY917510:RDZ917511 RNU917510:RNV917511 RXQ917510:RXR917511 SHM917510:SHN917511 SRI917510:SRJ917511 TBE917510:TBF917511 TLA917510:TLB917511 TUW917510:TUX917511 UES917510:UET917511 UOO917510:UOP917511 UYK917510:UYL917511 VIG917510:VIH917511 VSC917510:VSD917511 WBY917510:WBZ917511 WLU917510:WLV917511 WVQ917510:WVR917511 JE983046:JF983047 TA983046:TB983047 ACW983046:ACX983047 AMS983046:AMT983047 AWO983046:AWP983047 BGK983046:BGL983047 BQG983046:BQH983047 CAC983046:CAD983047 CJY983046:CJZ983047 CTU983046:CTV983047 DDQ983046:DDR983047 DNM983046:DNN983047 DXI983046:DXJ983047 EHE983046:EHF983047 ERA983046:ERB983047 FAW983046:FAX983047 FKS983046:FKT983047 FUO983046:FUP983047 GEK983046:GEL983047 GOG983046:GOH983047 GYC983046:GYD983047 HHY983046:HHZ983047 HRU983046:HRV983047 IBQ983046:IBR983047 ILM983046:ILN983047 IVI983046:IVJ983047 JFE983046:JFF983047 JPA983046:JPB983047 JYW983046:JYX983047 KIS983046:KIT983047 KSO983046:KSP983047 LCK983046:LCL983047 LMG983046:LMH983047 LWC983046:LWD983047 MFY983046:MFZ983047 MPU983046:MPV983047 MZQ983046:MZR983047 NJM983046:NJN983047 NTI983046:NTJ983047 ODE983046:ODF983047 ONA983046:ONB983047 OWW983046:OWX983047 PGS983046:PGT983047 PQO983046:PQP983047 QAK983046:QAL983047 QKG983046:QKH983047 QUC983046:QUD983047 RDY983046:RDZ983047 RNU983046:RNV983047 RXQ983046:RXR983047 SHM983046:SHN983047 SRI983046:SRJ983047 TBE983046:TBF983047 TLA983046:TLB983047 TUW983046:TUX983047 UES983046:UET983047 UOO983046:UOP983047 UYK983046:UYL983047 VIG983046:VIH983047 VSC983046:VSD983047 WBY983046:WBZ983047 WLU983046:WLV983047 WVQ983046:WVR983047 JH65542:JI65543 TD65542:TE65543 ACZ65542:ADA65543 AMV65542:AMW65543 AWR65542:AWS65543 BGN65542:BGO65543 BQJ65542:BQK65543 CAF65542:CAG65543 CKB65542:CKC65543 CTX65542:CTY65543 DDT65542:DDU65543 DNP65542:DNQ65543 DXL65542:DXM65543 EHH65542:EHI65543 ERD65542:ERE65543 FAZ65542:FBA65543 FKV65542:FKW65543 FUR65542:FUS65543 GEN65542:GEO65543 GOJ65542:GOK65543 GYF65542:GYG65543 HIB65542:HIC65543 HRX65542:HRY65543 IBT65542:IBU65543 ILP65542:ILQ65543 IVL65542:IVM65543 JFH65542:JFI65543 JPD65542:JPE65543 JYZ65542:JZA65543 KIV65542:KIW65543 KSR65542:KSS65543 LCN65542:LCO65543 LMJ65542:LMK65543 LWF65542:LWG65543 MGB65542:MGC65543 MPX65542:MPY65543 MZT65542:MZU65543 NJP65542:NJQ65543 NTL65542:NTM65543 ODH65542:ODI65543 OND65542:ONE65543 OWZ65542:OXA65543 PGV65542:PGW65543 PQR65542:PQS65543 QAN65542:QAO65543 QKJ65542:QKK65543 QUF65542:QUG65543 REB65542:REC65543 RNX65542:RNY65543 RXT65542:RXU65543 SHP65542:SHQ65543 SRL65542:SRM65543 TBH65542:TBI65543 TLD65542:TLE65543 TUZ65542:TVA65543 UEV65542:UEW65543 UOR65542:UOS65543 UYN65542:UYO65543 VIJ65542:VIK65543 VSF65542:VSG65543 WCB65542:WCC65543 WLX65542:WLY65543 WVT65542:WVU65543 JH131078:JI131079 TD131078:TE131079 ACZ131078:ADA131079 AMV131078:AMW131079 AWR131078:AWS131079 BGN131078:BGO131079 BQJ131078:BQK131079 CAF131078:CAG131079 CKB131078:CKC131079 CTX131078:CTY131079 DDT131078:DDU131079 DNP131078:DNQ131079 DXL131078:DXM131079 EHH131078:EHI131079 ERD131078:ERE131079 FAZ131078:FBA131079 FKV131078:FKW131079 FUR131078:FUS131079 GEN131078:GEO131079 GOJ131078:GOK131079 GYF131078:GYG131079 HIB131078:HIC131079 HRX131078:HRY131079 IBT131078:IBU131079 ILP131078:ILQ131079 IVL131078:IVM131079 JFH131078:JFI131079 JPD131078:JPE131079 JYZ131078:JZA131079 KIV131078:KIW131079 KSR131078:KSS131079 LCN131078:LCO131079 LMJ131078:LMK131079 LWF131078:LWG131079 MGB131078:MGC131079 MPX131078:MPY131079 MZT131078:MZU131079 NJP131078:NJQ131079 NTL131078:NTM131079 ODH131078:ODI131079 OND131078:ONE131079 OWZ131078:OXA131079 PGV131078:PGW131079 PQR131078:PQS131079 QAN131078:QAO131079 QKJ131078:QKK131079 QUF131078:QUG131079 REB131078:REC131079 RNX131078:RNY131079 RXT131078:RXU131079 SHP131078:SHQ131079 SRL131078:SRM131079 TBH131078:TBI131079 TLD131078:TLE131079 TUZ131078:TVA131079 UEV131078:UEW131079 UOR131078:UOS131079 UYN131078:UYO131079 VIJ131078:VIK131079 VSF131078:VSG131079 WCB131078:WCC131079 WLX131078:WLY131079 WVT131078:WVU131079 JH196614:JI196615 TD196614:TE196615 ACZ196614:ADA196615 AMV196614:AMW196615 AWR196614:AWS196615 BGN196614:BGO196615 BQJ196614:BQK196615 CAF196614:CAG196615 CKB196614:CKC196615 CTX196614:CTY196615 DDT196614:DDU196615 DNP196614:DNQ196615 DXL196614:DXM196615 EHH196614:EHI196615 ERD196614:ERE196615 FAZ196614:FBA196615 FKV196614:FKW196615 FUR196614:FUS196615 GEN196614:GEO196615 GOJ196614:GOK196615 GYF196614:GYG196615 HIB196614:HIC196615 HRX196614:HRY196615 IBT196614:IBU196615 ILP196614:ILQ196615 IVL196614:IVM196615 JFH196614:JFI196615 JPD196614:JPE196615 JYZ196614:JZA196615 KIV196614:KIW196615 KSR196614:KSS196615 LCN196614:LCO196615 LMJ196614:LMK196615 LWF196614:LWG196615 MGB196614:MGC196615 MPX196614:MPY196615 MZT196614:MZU196615 NJP196614:NJQ196615 NTL196614:NTM196615 ODH196614:ODI196615 OND196614:ONE196615 OWZ196614:OXA196615 PGV196614:PGW196615 PQR196614:PQS196615 QAN196614:QAO196615 QKJ196614:QKK196615 QUF196614:QUG196615 REB196614:REC196615 RNX196614:RNY196615 RXT196614:RXU196615 SHP196614:SHQ196615 SRL196614:SRM196615 TBH196614:TBI196615 TLD196614:TLE196615 TUZ196614:TVA196615 UEV196614:UEW196615 UOR196614:UOS196615 UYN196614:UYO196615 VIJ196614:VIK196615 VSF196614:VSG196615 WCB196614:WCC196615 WLX196614:WLY196615 WVT196614:WVU196615 JH262150:JI262151 TD262150:TE262151 ACZ262150:ADA262151 AMV262150:AMW262151 AWR262150:AWS262151 BGN262150:BGO262151 BQJ262150:BQK262151 CAF262150:CAG262151 CKB262150:CKC262151 CTX262150:CTY262151 DDT262150:DDU262151 DNP262150:DNQ262151 DXL262150:DXM262151 EHH262150:EHI262151 ERD262150:ERE262151 FAZ262150:FBA262151 FKV262150:FKW262151 FUR262150:FUS262151 GEN262150:GEO262151 GOJ262150:GOK262151 GYF262150:GYG262151 HIB262150:HIC262151 HRX262150:HRY262151 IBT262150:IBU262151 ILP262150:ILQ262151 IVL262150:IVM262151 JFH262150:JFI262151 JPD262150:JPE262151 JYZ262150:JZA262151 KIV262150:KIW262151 KSR262150:KSS262151 LCN262150:LCO262151 LMJ262150:LMK262151 LWF262150:LWG262151 MGB262150:MGC262151 MPX262150:MPY262151 MZT262150:MZU262151 NJP262150:NJQ262151 NTL262150:NTM262151 ODH262150:ODI262151 OND262150:ONE262151 OWZ262150:OXA262151 PGV262150:PGW262151 PQR262150:PQS262151 QAN262150:QAO262151 QKJ262150:QKK262151 QUF262150:QUG262151 REB262150:REC262151 RNX262150:RNY262151 RXT262150:RXU262151 SHP262150:SHQ262151 SRL262150:SRM262151 TBH262150:TBI262151 TLD262150:TLE262151 TUZ262150:TVA262151 UEV262150:UEW262151 UOR262150:UOS262151 UYN262150:UYO262151 VIJ262150:VIK262151 VSF262150:VSG262151 WCB262150:WCC262151 WLX262150:WLY262151 WVT262150:WVU262151 JH327686:JI327687 TD327686:TE327687 ACZ327686:ADA327687 AMV327686:AMW327687 AWR327686:AWS327687 BGN327686:BGO327687 BQJ327686:BQK327687 CAF327686:CAG327687 CKB327686:CKC327687 CTX327686:CTY327687 DDT327686:DDU327687 DNP327686:DNQ327687 DXL327686:DXM327687 EHH327686:EHI327687 ERD327686:ERE327687 FAZ327686:FBA327687 FKV327686:FKW327687 FUR327686:FUS327687 GEN327686:GEO327687 GOJ327686:GOK327687 GYF327686:GYG327687 HIB327686:HIC327687 HRX327686:HRY327687 IBT327686:IBU327687 ILP327686:ILQ327687 IVL327686:IVM327687 JFH327686:JFI327687 JPD327686:JPE327687 JYZ327686:JZA327687 KIV327686:KIW327687 KSR327686:KSS327687 LCN327686:LCO327687 LMJ327686:LMK327687 LWF327686:LWG327687 MGB327686:MGC327687 MPX327686:MPY327687 MZT327686:MZU327687 NJP327686:NJQ327687 NTL327686:NTM327687 ODH327686:ODI327687 OND327686:ONE327687 OWZ327686:OXA327687 PGV327686:PGW327687 PQR327686:PQS327687 QAN327686:QAO327687 QKJ327686:QKK327687 QUF327686:QUG327687 REB327686:REC327687 RNX327686:RNY327687 RXT327686:RXU327687 SHP327686:SHQ327687 SRL327686:SRM327687 TBH327686:TBI327687 TLD327686:TLE327687 TUZ327686:TVA327687 UEV327686:UEW327687 UOR327686:UOS327687 UYN327686:UYO327687 VIJ327686:VIK327687 VSF327686:VSG327687 WCB327686:WCC327687 WLX327686:WLY327687 WVT327686:WVU327687 JH393222:JI393223 TD393222:TE393223 ACZ393222:ADA393223 AMV393222:AMW393223 AWR393222:AWS393223 BGN393222:BGO393223 BQJ393222:BQK393223 CAF393222:CAG393223 CKB393222:CKC393223 CTX393222:CTY393223 DDT393222:DDU393223 DNP393222:DNQ393223 DXL393222:DXM393223 EHH393222:EHI393223 ERD393222:ERE393223 FAZ393222:FBA393223 FKV393222:FKW393223 FUR393222:FUS393223 GEN393222:GEO393223 GOJ393222:GOK393223 GYF393222:GYG393223 HIB393222:HIC393223 HRX393222:HRY393223 IBT393222:IBU393223 ILP393222:ILQ393223 IVL393222:IVM393223 JFH393222:JFI393223 JPD393222:JPE393223 JYZ393222:JZA393223 KIV393222:KIW393223 KSR393222:KSS393223 LCN393222:LCO393223 LMJ393222:LMK393223 LWF393222:LWG393223 MGB393222:MGC393223 MPX393222:MPY393223 MZT393222:MZU393223 NJP393222:NJQ393223 NTL393222:NTM393223 ODH393222:ODI393223 OND393222:ONE393223 OWZ393222:OXA393223 PGV393222:PGW393223 PQR393222:PQS393223 QAN393222:QAO393223 QKJ393222:QKK393223 QUF393222:QUG393223 REB393222:REC393223 RNX393222:RNY393223 RXT393222:RXU393223 SHP393222:SHQ393223 SRL393222:SRM393223 TBH393222:TBI393223 TLD393222:TLE393223 TUZ393222:TVA393223 UEV393222:UEW393223 UOR393222:UOS393223 UYN393222:UYO393223 VIJ393222:VIK393223 VSF393222:VSG393223 WCB393222:WCC393223 WLX393222:WLY393223 WVT393222:WVU393223 JH458758:JI458759 TD458758:TE458759 ACZ458758:ADA458759 AMV458758:AMW458759 AWR458758:AWS458759 BGN458758:BGO458759 BQJ458758:BQK458759 CAF458758:CAG458759 CKB458758:CKC458759 CTX458758:CTY458759 DDT458758:DDU458759 DNP458758:DNQ458759 DXL458758:DXM458759 EHH458758:EHI458759 ERD458758:ERE458759 FAZ458758:FBA458759 FKV458758:FKW458759 FUR458758:FUS458759 GEN458758:GEO458759 GOJ458758:GOK458759 GYF458758:GYG458759 HIB458758:HIC458759 HRX458758:HRY458759 IBT458758:IBU458759 ILP458758:ILQ458759 IVL458758:IVM458759 JFH458758:JFI458759 JPD458758:JPE458759 JYZ458758:JZA458759 KIV458758:KIW458759 KSR458758:KSS458759 LCN458758:LCO458759 LMJ458758:LMK458759 LWF458758:LWG458759 MGB458758:MGC458759 MPX458758:MPY458759 MZT458758:MZU458759 NJP458758:NJQ458759 NTL458758:NTM458759 ODH458758:ODI458759 OND458758:ONE458759 OWZ458758:OXA458759 PGV458758:PGW458759 PQR458758:PQS458759 QAN458758:QAO458759 QKJ458758:QKK458759 QUF458758:QUG458759 REB458758:REC458759 RNX458758:RNY458759 RXT458758:RXU458759 SHP458758:SHQ458759 SRL458758:SRM458759 TBH458758:TBI458759 TLD458758:TLE458759 TUZ458758:TVA458759 UEV458758:UEW458759 UOR458758:UOS458759 UYN458758:UYO458759 VIJ458758:VIK458759 VSF458758:VSG458759 WCB458758:WCC458759 WLX458758:WLY458759 WVT458758:WVU458759 JH524294:JI524295 TD524294:TE524295 ACZ524294:ADA524295 AMV524294:AMW524295 AWR524294:AWS524295 BGN524294:BGO524295 BQJ524294:BQK524295 CAF524294:CAG524295 CKB524294:CKC524295 CTX524294:CTY524295 DDT524294:DDU524295 DNP524294:DNQ524295 DXL524294:DXM524295 EHH524294:EHI524295 ERD524294:ERE524295 FAZ524294:FBA524295 FKV524294:FKW524295 FUR524294:FUS524295 GEN524294:GEO524295 GOJ524294:GOK524295 GYF524294:GYG524295 HIB524294:HIC524295 HRX524294:HRY524295 IBT524294:IBU524295 ILP524294:ILQ524295 IVL524294:IVM524295 JFH524294:JFI524295 JPD524294:JPE524295 JYZ524294:JZA524295 KIV524294:KIW524295 KSR524294:KSS524295 LCN524294:LCO524295 LMJ524294:LMK524295 LWF524294:LWG524295 MGB524294:MGC524295 MPX524294:MPY524295 MZT524294:MZU524295 NJP524294:NJQ524295 NTL524294:NTM524295 ODH524294:ODI524295 OND524294:ONE524295 OWZ524294:OXA524295 PGV524294:PGW524295 PQR524294:PQS524295 QAN524294:QAO524295 QKJ524294:QKK524295 QUF524294:QUG524295 REB524294:REC524295 RNX524294:RNY524295 RXT524294:RXU524295 SHP524294:SHQ524295 SRL524294:SRM524295 TBH524294:TBI524295 TLD524294:TLE524295 TUZ524294:TVA524295 UEV524294:UEW524295 UOR524294:UOS524295 UYN524294:UYO524295 VIJ524294:VIK524295 VSF524294:VSG524295 WCB524294:WCC524295 WLX524294:WLY524295 WVT524294:WVU524295 JH589830:JI589831 TD589830:TE589831 ACZ589830:ADA589831 AMV589830:AMW589831 AWR589830:AWS589831 BGN589830:BGO589831 BQJ589830:BQK589831 CAF589830:CAG589831 CKB589830:CKC589831 CTX589830:CTY589831 DDT589830:DDU589831 DNP589830:DNQ589831 DXL589830:DXM589831 EHH589830:EHI589831 ERD589830:ERE589831 FAZ589830:FBA589831 FKV589830:FKW589831 FUR589830:FUS589831 GEN589830:GEO589831 GOJ589830:GOK589831 GYF589830:GYG589831 HIB589830:HIC589831 HRX589830:HRY589831 IBT589830:IBU589831 ILP589830:ILQ589831 IVL589830:IVM589831 JFH589830:JFI589831 JPD589830:JPE589831 JYZ589830:JZA589831 KIV589830:KIW589831 KSR589830:KSS589831 LCN589830:LCO589831 LMJ589830:LMK589831 LWF589830:LWG589831 MGB589830:MGC589831 MPX589830:MPY589831 MZT589830:MZU589831 NJP589830:NJQ589831 NTL589830:NTM589831 ODH589830:ODI589831 OND589830:ONE589831 OWZ589830:OXA589831 PGV589830:PGW589831 PQR589830:PQS589831 QAN589830:QAO589831 QKJ589830:QKK589831 QUF589830:QUG589831 REB589830:REC589831 RNX589830:RNY589831 RXT589830:RXU589831 SHP589830:SHQ589831 SRL589830:SRM589831 TBH589830:TBI589831 TLD589830:TLE589831 TUZ589830:TVA589831 UEV589830:UEW589831 UOR589830:UOS589831 UYN589830:UYO589831 VIJ589830:VIK589831 VSF589830:VSG589831 WCB589830:WCC589831 WLX589830:WLY589831 WVT589830:WVU589831 JH655366:JI655367 TD655366:TE655367 ACZ655366:ADA655367 AMV655366:AMW655367 AWR655366:AWS655367 BGN655366:BGO655367 BQJ655366:BQK655367 CAF655366:CAG655367 CKB655366:CKC655367 CTX655366:CTY655367 DDT655366:DDU655367 DNP655366:DNQ655367 DXL655366:DXM655367 EHH655366:EHI655367 ERD655366:ERE655367 FAZ655366:FBA655367 FKV655366:FKW655367 FUR655366:FUS655367 GEN655366:GEO655367 GOJ655366:GOK655367 GYF655366:GYG655367 HIB655366:HIC655367 HRX655366:HRY655367 IBT655366:IBU655367 ILP655366:ILQ655367 IVL655366:IVM655367 JFH655366:JFI655367 JPD655366:JPE655367 JYZ655366:JZA655367 KIV655366:KIW655367 KSR655366:KSS655367 LCN655366:LCO655367 LMJ655366:LMK655367 LWF655366:LWG655367 MGB655366:MGC655367 MPX655366:MPY655367 MZT655366:MZU655367 NJP655366:NJQ655367 NTL655366:NTM655367 ODH655366:ODI655367 OND655366:ONE655367 OWZ655366:OXA655367 PGV655366:PGW655367 PQR655366:PQS655367 QAN655366:QAO655367 QKJ655366:QKK655367 QUF655366:QUG655367 REB655366:REC655367 RNX655366:RNY655367 RXT655366:RXU655367 SHP655366:SHQ655367 SRL655366:SRM655367 TBH655366:TBI655367 TLD655366:TLE655367 TUZ655366:TVA655367 UEV655366:UEW655367 UOR655366:UOS655367 UYN655366:UYO655367 VIJ655366:VIK655367 VSF655366:VSG655367 WCB655366:WCC655367 WLX655366:WLY655367 WVT655366:WVU655367 JH720902:JI720903 TD720902:TE720903 ACZ720902:ADA720903 AMV720902:AMW720903 AWR720902:AWS720903 BGN720902:BGO720903 BQJ720902:BQK720903 CAF720902:CAG720903 CKB720902:CKC720903 CTX720902:CTY720903 DDT720902:DDU720903 DNP720902:DNQ720903 DXL720902:DXM720903 EHH720902:EHI720903 ERD720902:ERE720903 FAZ720902:FBA720903 FKV720902:FKW720903 FUR720902:FUS720903 GEN720902:GEO720903 GOJ720902:GOK720903 GYF720902:GYG720903 HIB720902:HIC720903 HRX720902:HRY720903 IBT720902:IBU720903 ILP720902:ILQ720903 IVL720902:IVM720903 JFH720902:JFI720903 JPD720902:JPE720903 JYZ720902:JZA720903 KIV720902:KIW720903 KSR720902:KSS720903 LCN720902:LCO720903 LMJ720902:LMK720903 LWF720902:LWG720903 MGB720902:MGC720903 MPX720902:MPY720903 MZT720902:MZU720903 NJP720902:NJQ720903 NTL720902:NTM720903 ODH720902:ODI720903 OND720902:ONE720903 OWZ720902:OXA720903 PGV720902:PGW720903 PQR720902:PQS720903 QAN720902:QAO720903 QKJ720902:QKK720903 QUF720902:QUG720903 REB720902:REC720903 RNX720902:RNY720903 RXT720902:RXU720903 SHP720902:SHQ720903 SRL720902:SRM720903 TBH720902:TBI720903 TLD720902:TLE720903 TUZ720902:TVA720903 UEV720902:UEW720903 UOR720902:UOS720903 UYN720902:UYO720903 VIJ720902:VIK720903 VSF720902:VSG720903 WCB720902:WCC720903 WLX720902:WLY720903 WVT720902:WVU720903 JH786438:JI786439 TD786438:TE786439 ACZ786438:ADA786439 AMV786438:AMW786439 AWR786438:AWS786439 BGN786438:BGO786439 BQJ786438:BQK786439 CAF786438:CAG786439 CKB786438:CKC786439 CTX786438:CTY786439 DDT786438:DDU786439 DNP786438:DNQ786439 DXL786438:DXM786439 EHH786438:EHI786439 ERD786438:ERE786439 FAZ786438:FBA786439 FKV786438:FKW786439 FUR786438:FUS786439 GEN786438:GEO786439 GOJ786438:GOK786439 GYF786438:GYG786439 HIB786438:HIC786439 HRX786438:HRY786439 IBT786438:IBU786439 ILP786438:ILQ786439 IVL786438:IVM786439 JFH786438:JFI786439 JPD786438:JPE786439 JYZ786438:JZA786439 KIV786438:KIW786439 KSR786438:KSS786439 LCN786438:LCO786439 LMJ786438:LMK786439 LWF786438:LWG786439 MGB786438:MGC786439 MPX786438:MPY786439 MZT786438:MZU786439 NJP786438:NJQ786439 NTL786438:NTM786439 ODH786438:ODI786439 OND786438:ONE786439 OWZ786438:OXA786439 PGV786438:PGW786439 PQR786438:PQS786439 QAN786438:QAO786439 QKJ786438:QKK786439 QUF786438:QUG786439 REB786438:REC786439 RNX786438:RNY786439 RXT786438:RXU786439 SHP786438:SHQ786439 SRL786438:SRM786439 TBH786438:TBI786439 TLD786438:TLE786439 TUZ786438:TVA786439 UEV786438:UEW786439 UOR786438:UOS786439 UYN786438:UYO786439 VIJ786438:VIK786439 VSF786438:VSG786439 WCB786438:WCC786439 WLX786438:WLY786439 WVT786438:WVU786439 JH851974:JI851975 TD851974:TE851975 ACZ851974:ADA851975 AMV851974:AMW851975 AWR851974:AWS851975 BGN851974:BGO851975 BQJ851974:BQK851975 CAF851974:CAG851975 CKB851974:CKC851975 CTX851974:CTY851975 DDT851974:DDU851975 DNP851974:DNQ851975 DXL851974:DXM851975 EHH851974:EHI851975 ERD851974:ERE851975 FAZ851974:FBA851975 FKV851974:FKW851975 FUR851974:FUS851975 GEN851974:GEO851975 GOJ851974:GOK851975 GYF851974:GYG851975 HIB851974:HIC851975 HRX851974:HRY851975 IBT851974:IBU851975 ILP851974:ILQ851975 IVL851974:IVM851975 JFH851974:JFI851975 JPD851974:JPE851975 JYZ851974:JZA851975 KIV851974:KIW851975 KSR851974:KSS851975 LCN851974:LCO851975 LMJ851974:LMK851975 LWF851974:LWG851975 MGB851974:MGC851975 MPX851974:MPY851975 MZT851974:MZU851975 NJP851974:NJQ851975 NTL851974:NTM851975 ODH851974:ODI851975 OND851974:ONE851975 OWZ851974:OXA851975 PGV851974:PGW851975 PQR851974:PQS851975 QAN851974:QAO851975 QKJ851974:QKK851975 QUF851974:QUG851975 REB851974:REC851975 RNX851974:RNY851975 RXT851974:RXU851975 SHP851974:SHQ851975 SRL851974:SRM851975 TBH851974:TBI851975 TLD851974:TLE851975 TUZ851974:TVA851975 UEV851974:UEW851975 UOR851974:UOS851975 UYN851974:UYO851975 VIJ851974:VIK851975 VSF851974:VSG851975 WCB851974:WCC851975 WLX851974:WLY851975 WVT851974:WVU851975 JH917510:JI917511 TD917510:TE917511 ACZ917510:ADA917511 AMV917510:AMW917511 AWR917510:AWS917511 BGN917510:BGO917511 BQJ917510:BQK917511 CAF917510:CAG917511 CKB917510:CKC917511 CTX917510:CTY917511 DDT917510:DDU917511 DNP917510:DNQ917511 DXL917510:DXM917511 EHH917510:EHI917511 ERD917510:ERE917511 FAZ917510:FBA917511 FKV917510:FKW917511 FUR917510:FUS917511 GEN917510:GEO917511 GOJ917510:GOK917511 GYF917510:GYG917511 HIB917510:HIC917511 HRX917510:HRY917511 IBT917510:IBU917511 ILP917510:ILQ917511 IVL917510:IVM917511 JFH917510:JFI917511 JPD917510:JPE917511 JYZ917510:JZA917511 KIV917510:KIW917511 KSR917510:KSS917511 LCN917510:LCO917511 LMJ917510:LMK917511 LWF917510:LWG917511 MGB917510:MGC917511 MPX917510:MPY917511 MZT917510:MZU917511 NJP917510:NJQ917511 NTL917510:NTM917511 ODH917510:ODI917511 OND917510:ONE917511 OWZ917510:OXA917511 PGV917510:PGW917511 PQR917510:PQS917511 QAN917510:QAO917511 QKJ917510:QKK917511 QUF917510:QUG917511 REB917510:REC917511 RNX917510:RNY917511 RXT917510:RXU917511 SHP917510:SHQ917511 SRL917510:SRM917511 TBH917510:TBI917511 TLD917510:TLE917511 TUZ917510:TVA917511 UEV917510:UEW917511 UOR917510:UOS917511 UYN917510:UYO917511 VIJ917510:VIK917511 VSF917510:VSG917511 WCB917510:WCC917511 WLX917510:WLY917511 WVT917510:WVU917511 JH983046:JI983047 TD983046:TE983047 ACZ983046:ADA983047 AMV983046:AMW983047 AWR983046:AWS983047 BGN983046:BGO983047 BQJ983046:BQK983047 CAF983046:CAG983047 CKB983046:CKC983047 CTX983046:CTY983047 DDT983046:DDU983047 DNP983046:DNQ983047 DXL983046:DXM983047 EHH983046:EHI983047 ERD983046:ERE983047 FAZ983046:FBA983047 FKV983046:FKW983047 FUR983046:FUS983047 GEN983046:GEO983047 GOJ983046:GOK983047 GYF983046:GYG983047 HIB983046:HIC983047 HRX983046:HRY983047 IBT983046:IBU983047 ILP983046:ILQ983047 IVL983046:IVM983047 JFH983046:JFI983047 JPD983046:JPE983047 JYZ983046:JZA983047 KIV983046:KIW983047 KSR983046:KSS983047 LCN983046:LCO983047 LMJ983046:LMK983047 LWF983046:LWG983047 MGB983046:MGC983047 MPX983046:MPY983047 MZT983046:MZU983047 NJP983046:NJQ983047 NTL983046:NTM983047 ODH983046:ODI983047 OND983046:ONE983047 OWZ983046:OXA983047 PGV983046:PGW983047 PQR983046:PQS983047 QAN983046:QAO983047 QKJ983046:QKK983047 QUF983046:QUG983047 REB983046:REC983047 RNX983046:RNY983047 RXT983046:RXU983047 SHP983046:SHQ983047 SRL983046:SRM983047 TBH983046:TBI983047 TLD983046:TLE983047 TUZ983046:TVA983047 UEV983046:UEW983047 UOR983046:UOS983047 UYN983046:UYO983047 VIJ983046:VIK983047 VSF983046:VSG983047 G65506:H65507 G131042:H131043 G196578:H196579 G262114:H262115 G327650:H327651 G393186:H393187 G458722:H458723 G524258:H524259 G589794:H589795 G655330:H655331 G720866:H720867 G786402:H786403 G851938:H851939 G917474:H917475 G983010:H983011 M65512:N65513 M131048:N131049 M196584:N196585 M262120:N262121 M327656:N327657 M393192:N393193 M458728:N458729 M524264:N524265 M589800:N589801 M655336:N655337 M720872:N720873 M786408:N786409 M851944:N851945 M917480:N917481 M983016:N983017 J65506:K65507 J131042:K131043 J196578:K196579 J262114:K262115 J327650:K327651 J393186:K393187 J458722:K458723 J524258:K524259 J589794:K589795 J655330:K655331 J720866:K720867 J786402:K786403 J851938:K851939 J917474:K917475 J983010:K983011 M65506:N65507 M131042:N131043 M196578:N196579 M262114:N262115 M327650:N327651 M393186:N393187 M458722:N458723 M524258:N524259 M589794:N589795 M655330:N655331 M720866:N720867 M786402:N786403 M851938:N851939 M917474:N917475 M983010:N983011 G65512:H65513 G131048:H131049 G196584:H196585 G262120:H262121 G327656:H327657 G393192:H393193 G458728:H458729 G524264:H524265 G589800:H589801 G655336:H655337 G720872:H720873 G786408:H786409 G851944:H851945 G917480:H917481 G983016:H983017 J65512:K65513 J131048:K131049 J196584:K196585 J262120:K262121 J327656:K327657 J393192:K393193 J458728:K458729 J524264:K524265 J589800:K589801 J655336:K655337 J720872:K720873 J786408:K786409 J851944:K851945 J917480:K917481 J983016:K983017 P196584:Q196585 P262120:Q262121 P327656:Q327657 P393192:Q393193 P458728:Q458729 P524264:Q524265 P589800:Q589801 P655336:Q655337 P720872:Q720873 P786408:Q786409 P851944:Q851945 P917480:Q917481 P983016:Q983017 P65506:Q65507 P131042:Q131043 P196578:Q196579 P262114:Q262115 P327650:Q327651 P393186:Q393187 P458722:Q458723 P524258:Q524259 P589794:Q589795 P655330:Q655331 P720866:Q720867 P786402:Q786403 P851938:Q851939 P917474:Q917475 P983010:Q983011 P65512:Q65513 V131048:W131049 V196584:W196585 V262120:W262121 V327656:W327657 V393192:W393193 V458728:W458729 V524264:W524265 V589800:W589801 V655336:W655337 V720872:W720873 V786408:W786409 V851944:W851945 V917480:W917481 V983016:W983017 V65506:W65507 V131042:W131043 V196578:W196579 V262114:W262115 V327650:W327651 V393186:W393187 V458722:W458723 V524258:W524259 V589794:W589795 V655330:W655331 V720866:W720867 V786402:W786403 V851938:W851939 V917474:W917475 V983010:W983011 V65512:W65513 P131048:Q131049 S196584:T196585 S262120:T262121 S327656:T327657 S393192:T393193 S458728:T458729 S524264:T524265 S589800:T589801 S655336:T655337 S720872:T720873 S786408:T786409 S851944:T851945 S917480:T917481 S983016:T983017 S65506:T65507 S131042:T131043 S196578:T196579 S262114:T262115 S327650:T327651 S393186:T393187 S458722:T458723 S524258:T524259 S589794:T589795 S655330:T655331 S720866:T720867 S786402:T786403 S851938:T851939 S917474:T917475 S983010:T983011 S65512:T65513 S131048:T131049" xr:uid="{00000000-0002-0000-1300-000002000000}"/>
  </dataValidations>
  <printOptions horizontalCentered="1"/>
  <pageMargins left="0.19685039370078741" right="0.19685039370078741" top="0.59055118110236227" bottom="0.35433070866141736" header="0.31496062992125984" footer="0.19685039370078741"/>
  <pageSetup scale="74" orientation="landscape" r:id="rId1"/>
  <headerFooter>
    <oddFooter>&amp;R&amp;"Carlito,Negrita Cursiva"Técnica Diurna&amp;"Carlito,Cursiva",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9" id="{DE0EFEDD-525E-4742-A2FF-473773713366}">
            <xm:f>LEN(TRIM('Cuadro 14'!U13))&gt;0</xm:f>
            <x14:dxf>
              <border>
                <left style="dashDotDot">
                  <color rgb="FFFF0000"/>
                </left>
                <right style="dashDotDot">
                  <color rgb="FFFF0000"/>
                </right>
                <top style="dashDotDot">
                  <color rgb="FFFF0000"/>
                </top>
                <bottom style="dashDotDot">
                  <color rgb="FFFF0000"/>
                </bottom>
                <vertical/>
                <horizontal/>
              </border>
            </x14:dxf>
          </x14:cfRule>
          <xm:sqref>U14:W14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Z35"/>
  <sheetViews>
    <sheetView showGridLines="0" zoomScale="95" zoomScaleNormal="95" zoomScaleSheetLayoutView="100" workbookViewId="0"/>
  </sheetViews>
  <sheetFormatPr baseColWidth="10" defaultColWidth="48.28515625" defaultRowHeight="15" x14ac:dyDescent="0.25"/>
  <cols>
    <col min="1" max="1" width="6.28515625" style="26" customWidth="1"/>
    <col min="2" max="2" width="101.42578125" style="7" customWidth="1"/>
    <col min="3" max="4" width="5.7109375" style="7" customWidth="1"/>
    <col min="5" max="7" width="10.5703125" style="7" customWidth="1"/>
    <col min="8" max="11" width="10.7109375" style="67" customWidth="1"/>
    <col min="12" max="240" width="48.28515625" style="7"/>
    <col min="241" max="241" width="25.28515625" style="7" customWidth="1"/>
    <col min="242" max="242" width="88.28515625" style="7" customWidth="1"/>
    <col min="243" max="245" width="12.28515625" style="7" customWidth="1"/>
    <col min="246" max="496" width="48.28515625" style="7"/>
    <col min="497" max="497" width="25.28515625" style="7" customWidth="1"/>
    <col min="498" max="498" width="88.28515625" style="7" customWidth="1"/>
    <col min="499" max="501" width="12.28515625" style="7" customWidth="1"/>
    <col min="502" max="752" width="48.28515625" style="7"/>
    <col min="753" max="753" width="25.28515625" style="7" customWidth="1"/>
    <col min="754" max="754" width="88.28515625" style="7" customWidth="1"/>
    <col min="755" max="757" width="12.28515625" style="7" customWidth="1"/>
    <col min="758" max="1008" width="48.28515625" style="7"/>
    <col min="1009" max="1009" width="25.28515625" style="7" customWidth="1"/>
    <col min="1010" max="1010" width="88.28515625" style="7" customWidth="1"/>
    <col min="1011" max="1013" width="12.28515625" style="7" customWidth="1"/>
    <col min="1014" max="1264" width="48.28515625" style="7"/>
    <col min="1265" max="1265" width="25.28515625" style="7" customWidth="1"/>
    <col min="1266" max="1266" width="88.28515625" style="7" customWidth="1"/>
    <col min="1267" max="1269" width="12.28515625" style="7" customWidth="1"/>
    <col min="1270" max="1520" width="48.28515625" style="7"/>
    <col min="1521" max="1521" width="25.28515625" style="7" customWidth="1"/>
    <col min="1522" max="1522" width="88.28515625" style="7" customWidth="1"/>
    <col min="1523" max="1525" width="12.28515625" style="7" customWidth="1"/>
    <col min="1526" max="1776" width="48.28515625" style="7"/>
    <col min="1777" max="1777" width="25.28515625" style="7" customWidth="1"/>
    <col min="1778" max="1778" width="88.28515625" style="7" customWidth="1"/>
    <col min="1779" max="1781" width="12.28515625" style="7" customWidth="1"/>
    <col min="1782" max="2032" width="48.28515625" style="7"/>
    <col min="2033" max="2033" width="25.28515625" style="7" customWidth="1"/>
    <col min="2034" max="2034" width="88.28515625" style="7" customWidth="1"/>
    <col min="2035" max="2037" width="12.28515625" style="7" customWidth="1"/>
    <col min="2038" max="2288" width="48.28515625" style="7"/>
    <col min="2289" max="2289" width="25.28515625" style="7" customWidth="1"/>
    <col min="2290" max="2290" width="88.28515625" style="7" customWidth="1"/>
    <col min="2291" max="2293" width="12.28515625" style="7" customWidth="1"/>
    <col min="2294" max="2544" width="48.28515625" style="7"/>
    <col min="2545" max="2545" width="25.28515625" style="7" customWidth="1"/>
    <col min="2546" max="2546" width="88.28515625" style="7" customWidth="1"/>
    <col min="2547" max="2549" width="12.28515625" style="7" customWidth="1"/>
    <col min="2550" max="2800" width="48.28515625" style="7"/>
    <col min="2801" max="2801" width="25.28515625" style="7" customWidth="1"/>
    <col min="2802" max="2802" width="88.28515625" style="7" customWidth="1"/>
    <col min="2803" max="2805" width="12.28515625" style="7" customWidth="1"/>
    <col min="2806" max="3056" width="48.28515625" style="7"/>
    <col min="3057" max="3057" width="25.28515625" style="7" customWidth="1"/>
    <col min="3058" max="3058" width="88.28515625" style="7" customWidth="1"/>
    <col min="3059" max="3061" width="12.28515625" style="7" customWidth="1"/>
    <col min="3062" max="3312" width="48.28515625" style="7"/>
    <col min="3313" max="3313" width="25.28515625" style="7" customWidth="1"/>
    <col min="3314" max="3314" width="88.28515625" style="7" customWidth="1"/>
    <col min="3315" max="3317" width="12.28515625" style="7" customWidth="1"/>
    <col min="3318" max="3568" width="48.28515625" style="7"/>
    <col min="3569" max="3569" width="25.28515625" style="7" customWidth="1"/>
    <col min="3570" max="3570" width="88.28515625" style="7" customWidth="1"/>
    <col min="3571" max="3573" width="12.28515625" style="7" customWidth="1"/>
    <col min="3574" max="3824" width="48.28515625" style="7"/>
    <col min="3825" max="3825" width="25.28515625" style="7" customWidth="1"/>
    <col min="3826" max="3826" width="88.28515625" style="7" customWidth="1"/>
    <col min="3827" max="3829" width="12.28515625" style="7" customWidth="1"/>
    <col min="3830" max="4080" width="48.28515625" style="7"/>
    <col min="4081" max="4081" width="25.28515625" style="7" customWidth="1"/>
    <col min="4082" max="4082" width="88.28515625" style="7" customWidth="1"/>
    <col min="4083" max="4085" width="12.28515625" style="7" customWidth="1"/>
    <col min="4086" max="4336" width="48.28515625" style="7"/>
    <col min="4337" max="4337" width="25.28515625" style="7" customWidth="1"/>
    <col min="4338" max="4338" width="88.28515625" style="7" customWidth="1"/>
    <col min="4339" max="4341" width="12.28515625" style="7" customWidth="1"/>
    <col min="4342" max="4592" width="48.28515625" style="7"/>
    <col min="4593" max="4593" width="25.28515625" style="7" customWidth="1"/>
    <col min="4594" max="4594" width="88.28515625" style="7" customWidth="1"/>
    <col min="4595" max="4597" width="12.28515625" style="7" customWidth="1"/>
    <col min="4598" max="4848" width="48.28515625" style="7"/>
    <col min="4849" max="4849" width="25.28515625" style="7" customWidth="1"/>
    <col min="4850" max="4850" width="88.28515625" style="7" customWidth="1"/>
    <col min="4851" max="4853" width="12.28515625" style="7" customWidth="1"/>
    <col min="4854" max="5104" width="48.28515625" style="7"/>
    <col min="5105" max="5105" width="25.28515625" style="7" customWidth="1"/>
    <col min="5106" max="5106" width="88.28515625" style="7" customWidth="1"/>
    <col min="5107" max="5109" width="12.28515625" style="7" customWidth="1"/>
    <col min="5110" max="5360" width="48.28515625" style="7"/>
    <col min="5361" max="5361" width="25.28515625" style="7" customWidth="1"/>
    <col min="5362" max="5362" width="88.28515625" style="7" customWidth="1"/>
    <col min="5363" max="5365" width="12.28515625" style="7" customWidth="1"/>
    <col min="5366" max="5616" width="48.28515625" style="7"/>
    <col min="5617" max="5617" width="25.28515625" style="7" customWidth="1"/>
    <col min="5618" max="5618" width="88.28515625" style="7" customWidth="1"/>
    <col min="5619" max="5621" width="12.28515625" style="7" customWidth="1"/>
    <col min="5622" max="5872" width="48.28515625" style="7"/>
    <col min="5873" max="5873" width="25.28515625" style="7" customWidth="1"/>
    <col min="5874" max="5874" width="88.28515625" style="7" customWidth="1"/>
    <col min="5875" max="5877" width="12.28515625" style="7" customWidth="1"/>
    <col min="5878" max="6128" width="48.28515625" style="7"/>
    <col min="6129" max="6129" width="25.28515625" style="7" customWidth="1"/>
    <col min="6130" max="6130" width="88.28515625" style="7" customWidth="1"/>
    <col min="6131" max="6133" width="12.28515625" style="7" customWidth="1"/>
    <col min="6134" max="6384" width="48.28515625" style="7"/>
    <col min="6385" max="6385" width="25.28515625" style="7" customWidth="1"/>
    <col min="6386" max="6386" width="88.28515625" style="7" customWidth="1"/>
    <col min="6387" max="6389" width="12.28515625" style="7" customWidth="1"/>
    <col min="6390" max="6640" width="48.28515625" style="7"/>
    <col min="6641" max="6641" width="25.28515625" style="7" customWidth="1"/>
    <col min="6642" max="6642" width="88.28515625" style="7" customWidth="1"/>
    <col min="6643" max="6645" width="12.28515625" style="7" customWidth="1"/>
    <col min="6646" max="6896" width="48.28515625" style="7"/>
    <col min="6897" max="6897" width="25.28515625" style="7" customWidth="1"/>
    <col min="6898" max="6898" width="88.28515625" style="7" customWidth="1"/>
    <col min="6899" max="6901" width="12.28515625" style="7" customWidth="1"/>
    <col min="6902" max="7152" width="48.28515625" style="7"/>
    <col min="7153" max="7153" width="25.28515625" style="7" customWidth="1"/>
    <col min="7154" max="7154" width="88.28515625" style="7" customWidth="1"/>
    <col min="7155" max="7157" width="12.28515625" style="7" customWidth="1"/>
    <col min="7158" max="7408" width="48.28515625" style="7"/>
    <col min="7409" max="7409" width="25.28515625" style="7" customWidth="1"/>
    <col min="7410" max="7410" width="88.28515625" style="7" customWidth="1"/>
    <col min="7411" max="7413" width="12.28515625" style="7" customWidth="1"/>
    <col min="7414" max="7664" width="48.28515625" style="7"/>
    <col min="7665" max="7665" width="25.28515625" style="7" customWidth="1"/>
    <col min="7666" max="7666" width="88.28515625" style="7" customWidth="1"/>
    <col min="7667" max="7669" width="12.28515625" style="7" customWidth="1"/>
    <col min="7670" max="7920" width="48.28515625" style="7"/>
    <col min="7921" max="7921" width="25.28515625" style="7" customWidth="1"/>
    <col min="7922" max="7922" width="88.28515625" style="7" customWidth="1"/>
    <col min="7923" max="7925" width="12.28515625" style="7" customWidth="1"/>
    <col min="7926" max="8176" width="48.28515625" style="7"/>
    <col min="8177" max="8177" width="25.28515625" style="7" customWidth="1"/>
    <col min="8178" max="8178" width="88.28515625" style="7" customWidth="1"/>
    <col min="8179" max="8181" width="12.28515625" style="7" customWidth="1"/>
    <col min="8182" max="8432" width="48.28515625" style="7"/>
    <col min="8433" max="8433" width="25.28515625" style="7" customWidth="1"/>
    <col min="8434" max="8434" width="88.28515625" style="7" customWidth="1"/>
    <col min="8435" max="8437" width="12.28515625" style="7" customWidth="1"/>
    <col min="8438" max="8688" width="48.28515625" style="7"/>
    <col min="8689" max="8689" width="25.28515625" style="7" customWidth="1"/>
    <col min="8690" max="8690" width="88.28515625" style="7" customWidth="1"/>
    <col min="8691" max="8693" width="12.28515625" style="7" customWidth="1"/>
    <col min="8694" max="8944" width="48.28515625" style="7"/>
    <col min="8945" max="8945" width="25.28515625" style="7" customWidth="1"/>
    <col min="8946" max="8946" width="88.28515625" style="7" customWidth="1"/>
    <col min="8947" max="8949" width="12.28515625" style="7" customWidth="1"/>
    <col min="8950" max="9200" width="48.28515625" style="7"/>
    <col min="9201" max="9201" width="25.28515625" style="7" customWidth="1"/>
    <col min="9202" max="9202" width="88.28515625" style="7" customWidth="1"/>
    <col min="9203" max="9205" width="12.28515625" style="7" customWidth="1"/>
    <col min="9206" max="9456" width="48.28515625" style="7"/>
    <col min="9457" max="9457" width="25.28515625" style="7" customWidth="1"/>
    <col min="9458" max="9458" width="88.28515625" style="7" customWidth="1"/>
    <col min="9459" max="9461" width="12.28515625" style="7" customWidth="1"/>
    <col min="9462" max="9712" width="48.28515625" style="7"/>
    <col min="9713" max="9713" width="25.28515625" style="7" customWidth="1"/>
    <col min="9714" max="9714" width="88.28515625" style="7" customWidth="1"/>
    <col min="9715" max="9717" width="12.28515625" style="7" customWidth="1"/>
    <col min="9718" max="9968" width="48.28515625" style="7"/>
    <col min="9969" max="9969" width="25.28515625" style="7" customWidth="1"/>
    <col min="9970" max="9970" width="88.28515625" style="7" customWidth="1"/>
    <col min="9971" max="9973" width="12.28515625" style="7" customWidth="1"/>
    <col min="9974" max="10224" width="48.28515625" style="7"/>
    <col min="10225" max="10225" width="25.28515625" style="7" customWidth="1"/>
    <col min="10226" max="10226" width="88.28515625" style="7" customWidth="1"/>
    <col min="10227" max="10229" width="12.28515625" style="7" customWidth="1"/>
    <col min="10230" max="10480" width="48.28515625" style="7"/>
    <col min="10481" max="10481" width="25.28515625" style="7" customWidth="1"/>
    <col min="10482" max="10482" width="88.28515625" style="7" customWidth="1"/>
    <col min="10483" max="10485" width="12.28515625" style="7" customWidth="1"/>
    <col min="10486" max="10736" width="48.28515625" style="7"/>
    <col min="10737" max="10737" width="25.28515625" style="7" customWidth="1"/>
    <col min="10738" max="10738" width="88.28515625" style="7" customWidth="1"/>
    <col min="10739" max="10741" width="12.28515625" style="7" customWidth="1"/>
    <col min="10742" max="10992" width="48.28515625" style="7"/>
    <col min="10993" max="10993" width="25.28515625" style="7" customWidth="1"/>
    <col min="10994" max="10994" width="88.28515625" style="7" customWidth="1"/>
    <col min="10995" max="10997" width="12.28515625" style="7" customWidth="1"/>
    <col min="10998" max="11248" width="48.28515625" style="7"/>
    <col min="11249" max="11249" width="25.28515625" style="7" customWidth="1"/>
    <col min="11250" max="11250" width="88.28515625" style="7" customWidth="1"/>
    <col min="11251" max="11253" width="12.28515625" style="7" customWidth="1"/>
    <col min="11254" max="11504" width="48.28515625" style="7"/>
    <col min="11505" max="11505" width="25.28515625" style="7" customWidth="1"/>
    <col min="11506" max="11506" width="88.28515625" style="7" customWidth="1"/>
    <col min="11507" max="11509" width="12.28515625" style="7" customWidth="1"/>
    <col min="11510" max="11760" width="48.28515625" style="7"/>
    <col min="11761" max="11761" width="25.28515625" style="7" customWidth="1"/>
    <col min="11762" max="11762" width="88.28515625" style="7" customWidth="1"/>
    <col min="11763" max="11765" width="12.28515625" style="7" customWidth="1"/>
    <col min="11766" max="12016" width="48.28515625" style="7"/>
    <col min="12017" max="12017" width="25.28515625" style="7" customWidth="1"/>
    <col min="12018" max="12018" width="88.28515625" style="7" customWidth="1"/>
    <col min="12019" max="12021" width="12.28515625" style="7" customWidth="1"/>
    <col min="12022" max="12272" width="48.28515625" style="7"/>
    <col min="12273" max="12273" width="25.28515625" style="7" customWidth="1"/>
    <col min="12274" max="12274" width="88.28515625" style="7" customWidth="1"/>
    <col min="12275" max="12277" width="12.28515625" style="7" customWidth="1"/>
    <col min="12278" max="12528" width="48.28515625" style="7"/>
    <col min="12529" max="12529" width="25.28515625" style="7" customWidth="1"/>
    <col min="12530" max="12530" width="88.28515625" style="7" customWidth="1"/>
    <col min="12531" max="12533" width="12.28515625" style="7" customWidth="1"/>
    <col min="12534" max="12784" width="48.28515625" style="7"/>
    <col min="12785" max="12785" width="25.28515625" style="7" customWidth="1"/>
    <col min="12786" max="12786" width="88.28515625" style="7" customWidth="1"/>
    <col min="12787" max="12789" width="12.28515625" style="7" customWidth="1"/>
    <col min="12790" max="13040" width="48.28515625" style="7"/>
    <col min="13041" max="13041" width="25.28515625" style="7" customWidth="1"/>
    <col min="13042" max="13042" width="88.28515625" style="7" customWidth="1"/>
    <col min="13043" max="13045" width="12.28515625" style="7" customWidth="1"/>
    <col min="13046" max="13296" width="48.28515625" style="7"/>
    <col min="13297" max="13297" width="25.28515625" style="7" customWidth="1"/>
    <col min="13298" max="13298" width="88.28515625" style="7" customWidth="1"/>
    <col min="13299" max="13301" width="12.28515625" style="7" customWidth="1"/>
    <col min="13302" max="13552" width="48.28515625" style="7"/>
    <col min="13553" max="13553" width="25.28515625" style="7" customWidth="1"/>
    <col min="13554" max="13554" width="88.28515625" style="7" customWidth="1"/>
    <col min="13555" max="13557" width="12.28515625" style="7" customWidth="1"/>
    <col min="13558" max="13808" width="48.28515625" style="7"/>
    <col min="13809" max="13809" width="25.28515625" style="7" customWidth="1"/>
    <col min="13810" max="13810" width="88.28515625" style="7" customWidth="1"/>
    <col min="13811" max="13813" width="12.28515625" style="7" customWidth="1"/>
    <col min="13814" max="14064" width="48.28515625" style="7"/>
    <col min="14065" max="14065" width="25.28515625" style="7" customWidth="1"/>
    <col min="14066" max="14066" width="88.28515625" style="7" customWidth="1"/>
    <col min="14067" max="14069" width="12.28515625" style="7" customWidth="1"/>
    <col min="14070" max="14320" width="48.28515625" style="7"/>
    <col min="14321" max="14321" width="25.28515625" style="7" customWidth="1"/>
    <col min="14322" max="14322" width="88.28515625" style="7" customWidth="1"/>
    <col min="14323" max="14325" width="12.28515625" style="7" customWidth="1"/>
    <col min="14326" max="14576" width="48.28515625" style="7"/>
    <col min="14577" max="14577" width="25.28515625" style="7" customWidth="1"/>
    <col min="14578" max="14578" width="88.28515625" style="7" customWidth="1"/>
    <col min="14579" max="14581" width="12.28515625" style="7" customWidth="1"/>
    <col min="14582" max="14832" width="48.28515625" style="7"/>
    <col min="14833" max="14833" width="25.28515625" style="7" customWidth="1"/>
    <col min="14834" max="14834" width="88.28515625" style="7" customWidth="1"/>
    <col min="14835" max="14837" width="12.28515625" style="7" customWidth="1"/>
    <col min="14838" max="15088" width="48.28515625" style="7"/>
    <col min="15089" max="15089" width="25.28515625" style="7" customWidth="1"/>
    <col min="15090" max="15090" width="88.28515625" style="7" customWidth="1"/>
    <col min="15091" max="15093" width="12.28515625" style="7" customWidth="1"/>
    <col min="15094" max="15344" width="48.28515625" style="7"/>
    <col min="15345" max="15345" width="25.28515625" style="7" customWidth="1"/>
    <col min="15346" max="15346" width="88.28515625" style="7" customWidth="1"/>
    <col min="15347" max="15349" width="12.28515625" style="7" customWidth="1"/>
    <col min="15350" max="15600" width="48.28515625" style="7"/>
    <col min="15601" max="15601" width="25.28515625" style="7" customWidth="1"/>
    <col min="15602" max="15602" width="88.28515625" style="7" customWidth="1"/>
    <col min="15603" max="15605" width="12.28515625" style="7" customWidth="1"/>
    <col min="15606" max="15856" width="48.28515625" style="7"/>
    <col min="15857" max="15857" width="25.28515625" style="7" customWidth="1"/>
    <col min="15858" max="15858" width="88.28515625" style="7" customWidth="1"/>
    <col min="15859" max="15861" width="12.28515625" style="7" customWidth="1"/>
    <col min="15862" max="16112" width="48.28515625" style="7"/>
    <col min="16113" max="16113" width="25.28515625" style="7" customWidth="1"/>
    <col min="16114" max="16114" width="88.28515625" style="7" customWidth="1"/>
    <col min="16115" max="16117" width="12.28515625" style="7" customWidth="1"/>
    <col min="16118" max="16384" width="48.28515625" style="7"/>
  </cols>
  <sheetData>
    <row r="1" spans="1:26" ht="18.75" x14ac:dyDescent="0.25">
      <c r="A1" s="26">
        <v>1</v>
      </c>
      <c r="B1" s="66" t="s">
        <v>879</v>
      </c>
    </row>
    <row r="2" spans="1:26" ht="18" customHeight="1" x14ac:dyDescent="0.25">
      <c r="A2" s="26">
        <v>2</v>
      </c>
      <c r="B2" s="68" t="s">
        <v>1038</v>
      </c>
      <c r="C2" s="69"/>
      <c r="D2" s="70"/>
      <c r="E2" s="70"/>
      <c r="F2" s="70"/>
      <c r="G2" s="70"/>
    </row>
    <row r="3" spans="1:26" ht="18.75" x14ac:dyDescent="0.25">
      <c r="A3" s="26">
        <v>3</v>
      </c>
      <c r="B3" s="68" t="s">
        <v>524</v>
      </c>
      <c r="C3" s="70"/>
      <c r="D3" s="70"/>
      <c r="E3" s="70"/>
      <c r="F3" s="70"/>
      <c r="G3" s="70"/>
    </row>
    <row r="4" spans="1:26" ht="18.75" x14ac:dyDescent="0.3">
      <c r="A4" s="26">
        <v>4</v>
      </c>
      <c r="B4" s="444" t="s">
        <v>1096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</row>
    <row r="5" spans="1:26" ht="20.25" customHeight="1" thickBot="1" x14ac:dyDescent="0.3">
      <c r="A5" s="26">
        <v>5</v>
      </c>
      <c r="B5" s="71" t="s">
        <v>1034</v>
      </c>
      <c r="C5" s="72"/>
      <c r="D5" s="72"/>
      <c r="E5" s="72"/>
      <c r="F5" s="72"/>
      <c r="G5" s="72"/>
    </row>
    <row r="6" spans="1:26" s="78" customFormat="1" ht="47.25" customHeight="1" thickTop="1" thickBot="1" x14ac:dyDescent="0.3">
      <c r="A6" s="26">
        <v>6</v>
      </c>
      <c r="B6" s="686" t="s">
        <v>1039</v>
      </c>
      <c r="C6" s="686"/>
      <c r="D6" s="687"/>
      <c r="E6" s="74" t="s">
        <v>0</v>
      </c>
      <c r="F6" s="75" t="s">
        <v>28</v>
      </c>
      <c r="G6" s="76" t="s">
        <v>27</v>
      </c>
      <c r="H6" s="77"/>
      <c r="I6" s="77"/>
      <c r="J6" s="77"/>
      <c r="K6" s="77"/>
    </row>
    <row r="7" spans="1:26" ht="21" customHeight="1" thickTop="1" x14ac:dyDescent="0.25">
      <c r="A7" s="26">
        <v>7</v>
      </c>
      <c r="B7" s="79" t="s">
        <v>1040</v>
      </c>
      <c r="C7" s="80" t="str">
        <f>IF(OR('Cuadro 16'!F7&gt;'Cuadro 15'!$D$7),"***","")</f>
        <v/>
      </c>
      <c r="D7" s="81" t="str">
        <f>IF(OR('Cuadro 16'!G7&gt;'Cuadro 15'!$E$7),"xx","")</f>
        <v/>
      </c>
      <c r="E7" s="82">
        <f>+F7+G7</f>
        <v>0</v>
      </c>
      <c r="F7" s="480"/>
      <c r="G7" s="481"/>
    </row>
    <row r="8" spans="1:26" ht="21" customHeight="1" x14ac:dyDescent="0.25">
      <c r="A8" s="26">
        <v>8</v>
      </c>
      <c r="B8" s="79" t="s">
        <v>1041</v>
      </c>
      <c r="C8" s="83" t="str">
        <f>IF(OR('Cuadro 16'!F8&gt;'Cuadro 15'!$D$7),"***","")</f>
        <v/>
      </c>
      <c r="D8" s="84" t="str">
        <f>IF(OR('Cuadro 16'!G8&gt;'Cuadro 15'!$E$7),"xx","")</f>
        <v/>
      </c>
      <c r="E8" s="85">
        <f>+F8+G8</f>
        <v>0</v>
      </c>
      <c r="F8" s="482"/>
      <c r="G8" s="483"/>
    </row>
    <row r="9" spans="1:26" ht="21" customHeight="1" x14ac:dyDescent="0.25">
      <c r="A9" s="26">
        <v>9</v>
      </c>
      <c r="B9" s="79" t="s">
        <v>1042</v>
      </c>
      <c r="C9" s="83" t="str">
        <f>IF(OR('Cuadro 16'!F9&gt;'Cuadro 15'!$D$7),"***","")</f>
        <v/>
      </c>
      <c r="D9" s="84" t="str">
        <f>IF(OR('Cuadro 16'!G9&gt;'Cuadro 15'!$E$7),"xx","")</f>
        <v/>
      </c>
      <c r="E9" s="85">
        <f t="shared" ref="E9:E23" si="0">+F9+G9</f>
        <v>0</v>
      </c>
      <c r="F9" s="482"/>
      <c r="G9" s="483"/>
      <c r="H9" s="77"/>
    </row>
    <row r="10" spans="1:26" ht="21" customHeight="1" x14ac:dyDescent="0.25">
      <c r="A10" s="26">
        <v>10</v>
      </c>
      <c r="B10" s="79" t="s">
        <v>1043</v>
      </c>
      <c r="C10" s="83" t="str">
        <f>IF(OR('Cuadro 16'!F10&gt;'Cuadro 15'!$D$7),"***","")</f>
        <v/>
      </c>
      <c r="D10" s="84" t="str">
        <f>IF(OR('Cuadro 16'!G10&gt;'Cuadro 15'!$E$7),"xx","")</f>
        <v/>
      </c>
      <c r="E10" s="85">
        <f t="shared" ref="E10:E15" si="1">+F10+G10</f>
        <v>0</v>
      </c>
      <c r="F10" s="482"/>
      <c r="G10" s="483"/>
    </row>
    <row r="11" spans="1:26" ht="21" customHeight="1" x14ac:dyDescent="0.25">
      <c r="A11" s="26">
        <v>11</v>
      </c>
      <c r="B11" s="79" t="s">
        <v>1044</v>
      </c>
      <c r="C11" s="83" t="str">
        <f>IF(OR('Cuadro 16'!F11&gt;'Cuadro 15'!$D$7),"***","")</f>
        <v/>
      </c>
      <c r="D11" s="84" t="str">
        <f>IF(OR('Cuadro 16'!G11&gt;'Cuadro 15'!$E$7),"xx","")</f>
        <v/>
      </c>
      <c r="E11" s="85">
        <f t="shared" si="1"/>
        <v>0</v>
      </c>
      <c r="F11" s="482"/>
      <c r="G11" s="483"/>
    </row>
    <row r="12" spans="1:26" ht="21" customHeight="1" x14ac:dyDescent="0.25">
      <c r="A12" s="26">
        <v>12</v>
      </c>
      <c r="B12" s="79" t="s">
        <v>1045</v>
      </c>
      <c r="C12" s="83" t="str">
        <f>IF(OR('Cuadro 16'!F12&gt;'Cuadro 15'!$D$7),"***","")</f>
        <v/>
      </c>
      <c r="D12" s="84" t="str">
        <f>IF(OR('Cuadro 16'!G12&gt;'Cuadro 15'!$E$7),"xx","")</f>
        <v/>
      </c>
      <c r="E12" s="85">
        <f t="shared" si="1"/>
        <v>0</v>
      </c>
      <c r="F12" s="482"/>
      <c r="G12" s="483"/>
    </row>
    <row r="13" spans="1:26" ht="21" customHeight="1" x14ac:dyDescent="0.25">
      <c r="A13" s="26">
        <v>13</v>
      </c>
      <c r="B13" s="79" t="s">
        <v>1046</v>
      </c>
      <c r="C13" s="83" t="str">
        <f>IF(OR('Cuadro 16'!F13&gt;'Cuadro 15'!$D$7),"***","")</f>
        <v/>
      </c>
      <c r="D13" s="84" t="str">
        <f>IF(OR('Cuadro 16'!G13&gt;'Cuadro 15'!$E$7),"xx","")</f>
        <v/>
      </c>
      <c r="E13" s="85">
        <f t="shared" si="1"/>
        <v>0</v>
      </c>
      <c r="F13" s="482"/>
      <c r="G13" s="483"/>
    </row>
    <row r="14" spans="1:26" ht="21" customHeight="1" x14ac:dyDescent="0.25">
      <c r="A14" s="26">
        <v>14</v>
      </c>
      <c r="B14" s="79" t="s">
        <v>1047</v>
      </c>
      <c r="C14" s="83" t="str">
        <f>IF(OR('Cuadro 16'!F14&gt;'Cuadro 15'!$D$7),"***","")</f>
        <v/>
      </c>
      <c r="D14" s="84" t="str">
        <f>IF(OR('Cuadro 16'!G14&gt;'Cuadro 15'!$E$7),"xx","")</f>
        <v/>
      </c>
      <c r="E14" s="85">
        <f t="shared" si="1"/>
        <v>0</v>
      </c>
      <c r="F14" s="482"/>
      <c r="G14" s="483"/>
    </row>
    <row r="15" spans="1:26" ht="21" customHeight="1" x14ac:dyDescent="0.25">
      <c r="A15" s="26">
        <v>15</v>
      </c>
      <c r="B15" s="79" t="s">
        <v>1048</v>
      </c>
      <c r="C15" s="83" t="str">
        <f>IF(OR('Cuadro 16'!F15&gt;'Cuadro 15'!$D$7),"***","")</f>
        <v/>
      </c>
      <c r="D15" s="84" t="str">
        <f>IF(OR('Cuadro 16'!G15&gt;'Cuadro 15'!$E$7),"xx","")</f>
        <v/>
      </c>
      <c r="E15" s="85">
        <f t="shared" si="1"/>
        <v>0</v>
      </c>
      <c r="F15" s="482"/>
      <c r="G15" s="483"/>
    </row>
    <row r="16" spans="1:26" ht="21" customHeight="1" x14ac:dyDescent="0.25">
      <c r="A16" s="26">
        <v>16</v>
      </c>
      <c r="B16" s="79" t="s">
        <v>1049</v>
      </c>
      <c r="C16" s="83" t="str">
        <f>IF(OR('Cuadro 16'!F16&gt;'Cuadro 15'!$D$7),"***","")</f>
        <v/>
      </c>
      <c r="D16" s="84" t="str">
        <f>IF(OR('Cuadro 16'!G16&gt;'Cuadro 15'!$E$7),"xx","")</f>
        <v/>
      </c>
      <c r="E16" s="85">
        <f t="shared" si="0"/>
        <v>0</v>
      </c>
      <c r="F16" s="482"/>
      <c r="G16" s="483"/>
    </row>
    <row r="17" spans="1:11" ht="21" customHeight="1" x14ac:dyDescent="0.25">
      <c r="A17" s="26">
        <v>17</v>
      </c>
      <c r="B17" s="79" t="s">
        <v>1050</v>
      </c>
      <c r="C17" s="83" t="str">
        <f>IF(OR('Cuadro 16'!F17&gt;'Cuadro 15'!$D$7),"***","")</f>
        <v/>
      </c>
      <c r="D17" s="84" t="str">
        <f>IF(OR('Cuadro 16'!G17&gt;'Cuadro 15'!$E$7),"xx","")</f>
        <v/>
      </c>
      <c r="E17" s="85">
        <f t="shared" si="0"/>
        <v>0</v>
      </c>
      <c r="F17" s="482"/>
      <c r="G17" s="483"/>
    </row>
    <row r="18" spans="1:11" ht="21" customHeight="1" x14ac:dyDescent="0.25">
      <c r="A18" s="26">
        <v>18</v>
      </c>
      <c r="B18" s="79" t="s">
        <v>1051</v>
      </c>
      <c r="C18" s="83" t="str">
        <f>IF(OR('Cuadro 16'!F18&gt;'Cuadro 15'!$D$7),"***","")</f>
        <v/>
      </c>
      <c r="D18" s="84" t="str">
        <f>IF(OR('Cuadro 16'!G18&gt;'Cuadro 15'!$E$7),"xx","")</f>
        <v/>
      </c>
      <c r="E18" s="85">
        <f t="shared" si="0"/>
        <v>0</v>
      </c>
      <c r="F18" s="482"/>
      <c r="G18" s="483"/>
    </row>
    <row r="19" spans="1:11" ht="21" customHeight="1" x14ac:dyDescent="0.25">
      <c r="A19" s="26">
        <v>19</v>
      </c>
      <c r="B19" s="79" t="s">
        <v>1052</v>
      </c>
      <c r="C19" s="83" t="str">
        <f>IF(OR('Cuadro 16'!F19&gt;'Cuadro 15'!$D$7),"***","")</f>
        <v/>
      </c>
      <c r="D19" s="84" t="str">
        <f>IF(OR('Cuadro 16'!G19&gt;'Cuadro 15'!$E$7),"xx","")</f>
        <v/>
      </c>
      <c r="E19" s="85">
        <f t="shared" si="0"/>
        <v>0</v>
      </c>
      <c r="F19" s="482"/>
      <c r="G19" s="483"/>
    </row>
    <row r="20" spans="1:11" ht="21" customHeight="1" x14ac:dyDescent="0.25">
      <c r="A20" s="26">
        <v>20</v>
      </c>
      <c r="B20" s="79" t="s">
        <v>1053</v>
      </c>
      <c r="C20" s="83" t="str">
        <f>IF(OR('Cuadro 16'!F20&gt;'Cuadro 15'!$D$7),"***","")</f>
        <v/>
      </c>
      <c r="D20" s="84" t="str">
        <f>IF(OR('Cuadro 16'!G20&gt;'Cuadro 15'!$E$7),"xx","")</f>
        <v/>
      </c>
      <c r="E20" s="85">
        <f t="shared" si="0"/>
        <v>0</v>
      </c>
      <c r="F20" s="482"/>
      <c r="G20" s="483"/>
    </row>
    <row r="21" spans="1:11" ht="21" customHeight="1" x14ac:dyDescent="0.25">
      <c r="A21" s="26">
        <v>21</v>
      </c>
      <c r="B21" s="79" t="s">
        <v>1054</v>
      </c>
      <c r="C21" s="83"/>
      <c r="D21" s="84"/>
      <c r="E21" s="85">
        <f t="shared" si="0"/>
        <v>0</v>
      </c>
      <c r="F21" s="86">
        <f>+F22+F23</f>
        <v>0</v>
      </c>
      <c r="G21" s="87">
        <f>+G22+G23</f>
        <v>0</v>
      </c>
    </row>
    <row r="22" spans="1:11" ht="21" customHeight="1" x14ac:dyDescent="0.25">
      <c r="A22" s="26">
        <v>22</v>
      </c>
      <c r="B22" s="479"/>
      <c r="C22" s="83" t="str">
        <f>IF(OR('Cuadro 16'!F22&gt;'Cuadro 15'!$D$7),"***","")</f>
        <v/>
      </c>
      <c r="D22" s="84" t="str">
        <f>IF(OR('Cuadro 16'!G22&gt;'Cuadro 15'!$E$7),"xx","")</f>
        <v/>
      </c>
      <c r="E22" s="88">
        <f t="shared" si="0"/>
        <v>0</v>
      </c>
      <c r="F22" s="484"/>
      <c r="G22" s="485"/>
      <c r="H22" s="89">
        <f>SUM(F7:F23)</f>
        <v>0</v>
      </c>
    </row>
    <row r="23" spans="1:11" ht="21" customHeight="1" thickBot="1" x14ac:dyDescent="0.3">
      <c r="A23" s="26">
        <v>23</v>
      </c>
      <c r="B23" s="479"/>
      <c r="C23" s="90" t="str">
        <f>IF(OR('Cuadro 16'!F23&gt;'Cuadro 15'!$D$7),"***","")</f>
        <v/>
      </c>
      <c r="D23" s="91" t="str">
        <f>IF(OR('Cuadro 16'!G23&gt;'Cuadro 15'!$E$7),"xx","")</f>
        <v/>
      </c>
      <c r="E23" s="88">
        <f t="shared" si="0"/>
        <v>0</v>
      </c>
      <c r="F23" s="484"/>
      <c r="G23" s="485"/>
      <c r="H23" s="89">
        <f>SUM(G7:G23)</f>
        <v>0</v>
      </c>
    </row>
    <row r="24" spans="1:11" s="94" customFormat="1" ht="30.75" customHeight="1" thickTop="1" x14ac:dyDescent="0.25">
      <c r="A24" s="26">
        <v>24</v>
      </c>
      <c r="B24" s="688" t="s">
        <v>1035</v>
      </c>
      <c r="C24" s="688"/>
      <c r="D24" s="688"/>
      <c r="E24" s="688"/>
      <c r="F24" s="688"/>
      <c r="G24" s="688"/>
      <c r="H24" s="92"/>
      <c r="I24" s="93"/>
      <c r="J24" s="93"/>
      <c r="K24" s="93"/>
    </row>
    <row r="25" spans="1:11" ht="37.5" customHeight="1" x14ac:dyDescent="0.25">
      <c r="A25" s="26">
        <v>25</v>
      </c>
      <c r="B25" s="592" t="str">
        <f>IF(AND('Cuadro 15'!D7&gt;0,H22=0),"En el Cuadro 15 indicó estudiantes HOMBRES que estudian y trabajan, debe registrarlos en este cuadro, según la actividad o actividades que realizan.","")</f>
        <v/>
      </c>
      <c r="C25" s="592"/>
      <c r="D25" s="592"/>
      <c r="F25" s="95" t="str">
        <f>IF(AND(B25="",H22&lt;'Cuadro 15'!D7),"XXX","")</f>
        <v/>
      </c>
      <c r="G25" s="95" t="str">
        <f>IF(AND(B26="",H23&lt;'Cuadro 15'!E7),"XXX","")</f>
        <v/>
      </c>
    </row>
    <row r="26" spans="1:11" ht="37.5" customHeight="1" x14ac:dyDescent="0.25">
      <c r="A26" s="26">
        <v>26</v>
      </c>
      <c r="B26" s="592" t="str">
        <f>IF(AND('Cuadro 15'!E7&gt;0,H23=0),"En el Cuadro 15 indicó estudiantes MUJERES que estudian y trabajan, debe registrarlos en este cuadro, según la actividad o actividades que realizan.","")</f>
        <v/>
      </c>
      <c r="C26" s="592"/>
      <c r="D26" s="592"/>
      <c r="E26" s="592" t="str">
        <f>IF(OR(F25="XXX",G25="XXX"),"Está desglosando menos estudiantes que los indicados en el Cuadro 15, ya sea Hombres o Mujeres, según se indica con XXX debajo de la respectiva columna.","")</f>
        <v/>
      </c>
      <c r="F26" s="592"/>
      <c r="G26" s="592"/>
    </row>
    <row r="27" spans="1:11" ht="37.5" customHeight="1" x14ac:dyDescent="0.25">
      <c r="A27" s="26">
        <v>27</v>
      </c>
      <c r="B27" s="592" t="str">
        <f>IF(OR(C7="***",C9="***",C16="***",C17="***",C10="***",C8="***",C11="***",C12="***",C18="***",C14="***",C19="***",C20="***",C15="***",C22="***",C13="***",C23="***"),"*** = La cifra de hombres indicada, no puede ser mayor al total de hombres que estudian y trabajan reportados en el Cuadro 15.","")</f>
        <v/>
      </c>
      <c r="C27" s="592"/>
      <c r="D27" s="592"/>
      <c r="E27" s="592"/>
      <c r="F27" s="592"/>
      <c r="G27" s="592"/>
    </row>
    <row r="28" spans="1:11" ht="37.5" customHeight="1" x14ac:dyDescent="0.25">
      <c r="A28" s="26">
        <v>28</v>
      </c>
      <c r="B28" s="592" t="str">
        <f>IF(OR(D7="xx",D9="xx",D16="xx",D17="xx",D10="xx",D8="xx",D11="xx",D18="xx",D14="xx",D13="xx",D19="xx",D20="xx",D15="xx",D12="xx",D21="xx",D23="xx"),"xx = La cifra de mujeres indicada, no puede ser mayor al total de mujeres que estudian y trabajan reportadas en el Cuadro 15.","")</f>
        <v/>
      </c>
      <c r="C28" s="592"/>
      <c r="D28" s="592"/>
      <c r="E28" s="592"/>
      <c r="F28" s="592"/>
      <c r="G28" s="592"/>
    </row>
    <row r="29" spans="1:11" ht="6.75" customHeight="1" x14ac:dyDescent="0.25">
      <c r="A29" s="26">
        <v>29</v>
      </c>
      <c r="B29" s="96"/>
      <c r="C29" s="97"/>
      <c r="D29" s="96"/>
      <c r="E29" s="98"/>
      <c r="F29" s="98"/>
      <c r="G29" s="98"/>
    </row>
    <row r="30" spans="1:11" ht="18" customHeight="1" x14ac:dyDescent="0.25">
      <c r="A30" s="26">
        <v>30</v>
      </c>
      <c r="B30" s="99" t="s">
        <v>523</v>
      </c>
      <c r="C30" s="99"/>
      <c r="D30" s="99"/>
      <c r="E30" s="100"/>
      <c r="F30" s="101"/>
      <c r="G30" s="101"/>
    </row>
    <row r="31" spans="1:11" ht="18" customHeight="1" x14ac:dyDescent="0.25">
      <c r="A31" s="26">
        <v>31</v>
      </c>
      <c r="B31" s="670"/>
      <c r="C31" s="671"/>
      <c r="D31" s="671"/>
      <c r="E31" s="581"/>
      <c r="F31" s="581"/>
      <c r="G31" s="582"/>
    </row>
    <row r="32" spans="1:11" ht="18" customHeight="1" x14ac:dyDescent="0.25">
      <c r="B32" s="583"/>
      <c r="C32" s="584"/>
      <c r="D32" s="584"/>
      <c r="E32" s="584"/>
      <c r="F32" s="584"/>
      <c r="G32" s="585"/>
    </row>
    <row r="33" spans="2:7" ht="18" customHeight="1" x14ac:dyDescent="0.25">
      <c r="B33" s="583"/>
      <c r="C33" s="584"/>
      <c r="D33" s="584"/>
      <c r="E33" s="584"/>
      <c r="F33" s="584"/>
      <c r="G33" s="585"/>
    </row>
    <row r="34" spans="2:7" ht="18" customHeight="1" x14ac:dyDescent="0.25">
      <c r="B34" s="586"/>
      <c r="C34" s="587"/>
      <c r="D34" s="587"/>
      <c r="E34" s="587"/>
      <c r="F34" s="587"/>
      <c r="G34" s="588"/>
    </row>
    <row r="35" spans="2:7" x14ac:dyDescent="0.25">
      <c r="F35" s="102"/>
      <c r="G35" s="102"/>
    </row>
  </sheetData>
  <sheetProtection algorithmName="SHA-512" hashValue="y8yGGAZAX4ysJ6C6a0g7rnJ5JyJsEj08m96QvVSEeDDO+usVfTfKuvafsxlRxqXkTlMJ7QBG0G93uo+lXYZRbw==" saltValue="BN3hf9y5DNEKuFPPE0ffHA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11" priority="4">
      <formula>LEN(TRIM(B25))&gt;0</formula>
    </cfRule>
  </conditionalFormatting>
  <conditionalFormatting sqref="E7:E23 E29">
    <cfRule type="cellIs" dxfId="10" priority="3" operator="equal">
      <formula>0</formula>
    </cfRule>
  </conditionalFormatting>
  <conditionalFormatting sqref="E26:G28">
    <cfRule type="notContainsBlanks" dxfId="9" priority="2">
      <formula>LEN(TRIM(E26))&gt;0</formula>
    </cfRule>
  </conditionalFormatting>
  <conditionalFormatting sqref="F21:G21">
    <cfRule type="cellIs" dxfId="8" priority="1" operator="equal">
      <formula>0</formula>
    </cfRule>
  </conditionalFormatting>
  <dataValidations count="1">
    <dataValidation allowBlank="1" showErrorMessage="1" sqref="F7:G23" xr:uid="{00000000-0002-0000-1400-000000000000}"/>
  </dataValidations>
  <printOptions horizontalCentered="1"/>
  <pageMargins left="0.19685039370078741" right="0.19685039370078741" top="0.59055118110236227" bottom="0.35433070866141736" header="0.31496062992125984" footer="0.19685039370078741"/>
  <pageSetup scale="72" orientation="landscape" r:id="rId1"/>
  <headerFooter>
    <oddFooter>&amp;R&amp;"Carlito,Negrita Cursiva"Técnica Diurna&amp;"Carlito,Cursiva",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C000"/>
  </sheetPr>
  <dimension ref="A1:U140"/>
  <sheetViews>
    <sheetView zoomScale="80" zoomScaleNormal="80" workbookViewId="0">
      <pane ySplit="2" topLeftCell="A3" activePane="bottomLeft" state="frozen"/>
      <selection activeCell="B2" sqref="B2:E2"/>
      <selection pane="bottomLeft" activeCell="A6" sqref="A6"/>
    </sheetView>
  </sheetViews>
  <sheetFormatPr baseColWidth="10" defaultColWidth="11.42578125" defaultRowHeight="15" x14ac:dyDescent="0.25"/>
  <cols>
    <col min="1" max="1" width="11.7109375" style="329" bestFit="1" customWidth="1"/>
    <col min="2" max="2" width="11.42578125" style="329" bestFit="1" customWidth="1"/>
    <col min="3" max="3" width="53.5703125" style="329" bestFit="1" customWidth="1"/>
    <col min="4" max="4" width="21.42578125" style="329" bestFit="1" customWidth="1"/>
    <col min="5" max="5" width="9.42578125" style="329" bestFit="1" customWidth="1"/>
    <col min="6" max="6" width="6.5703125" style="329" bestFit="1" customWidth="1"/>
    <col min="7" max="7" width="7.85546875" style="329" bestFit="1" customWidth="1"/>
    <col min="8" max="8" width="7.42578125" style="329" bestFit="1" customWidth="1"/>
    <col min="9" max="9" width="8" style="329" customWidth="1"/>
    <col min="10" max="10" width="14.42578125" style="329" bestFit="1" customWidth="1"/>
    <col min="11" max="11" width="11.85546875" style="329" bestFit="1" customWidth="1"/>
    <col min="12" max="13" width="12.85546875" style="329" bestFit="1" customWidth="1"/>
    <col min="14" max="15" width="17.5703125" style="329" bestFit="1" customWidth="1"/>
    <col min="16" max="16" width="13.7109375" style="329" bestFit="1" customWidth="1"/>
    <col min="17" max="17" width="10.140625" style="329" bestFit="1" customWidth="1"/>
    <col min="18" max="19" width="9.7109375" style="329" customWidth="1"/>
    <col min="20" max="20" width="11.7109375" style="329" bestFit="1" customWidth="1"/>
    <col min="21" max="21" width="10.85546875" style="329" bestFit="1" customWidth="1"/>
    <col min="22" max="16384" width="11.42578125" style="7"/>
  </cols>
  <sheetData>
    <row r="1" spans="1:21" x14ac:dyDescent="0.25">
      <c r="A1" s="327">
        <v>1</v>
      </c>
      <c r="B1" s="327">
        <v>2</v>
      </c>
      <c r="C1" s="327">
        <v>3</v>
      </c>
      <c r="D1" s="327">
        <v>4</v>
      </c>
      <c r="E1" s="327">
        <v>5</v>
      </c>
      <c r="F1" s="327">
        <v>6</v>
      </c>
      <c r="G1" s="327">
        <v>7</v>
      </c>
      <c r="H1" s="327">
        <v>8</v>
      </c>
      <c r="I1" s="327">
        <v>9</v>
      </c>
      <c r="J1" s="327">
        <v>10</v>
      </c>
      <c r="K1" s="327">
        <v>11</v>
      </c>
      <c r="L1" s="327">
        <v>12</v>
      </c>
      <c r="M1" s="327">
        <v>13</v>
      </c>
      <c r="N1" s="327">
        <v>14</v>
      </c>
      <c r="O1" s="327">
        <v>15</v>
      </c>
      <c r="P1" s="327">
        <v>16</v>
      </c>
      <c r="Q1" s="327">
        <v>17</v>
      </c>
      <c r="R1" s="327"/>
      <c r="S1" s="327"/>
      <c r="T1" s="327">
        <v>18</v>
      </c>
      <c r="U1" s="327">
        <v>19</v>
      </c>
    </row>
    <row r="2" spans="1:21" s="65" customFormat="1" x14ac:dyDescent="0.25">
      <c r="A2" s="328" t="s">
        <v>30</v>
      </c>
      <c r="B2" s="328" t="s">
        <v>29</v>
      </c>
      <c r="C2" s="328" t="s">
        <v>31</v>
      </c>
      <c r="D2" s="328" t="s">
        <v>32</v>
      </c>
      <c r="E2" s="328" t="s">
        <v>942</v>
      </c>
      <c r="F2" s="328" t="s">
        <v>33</v>
      </c>
      <c r="G2" s="328" t="s">
        <v>34</v>
      </c>
      <c r="H2" s="328" t="s">
        <v>35</v>
      </c>
      <c r="I2" s="328" t="s">
        <v>943</v>
      </c>
      <c r="J2" s="328" t="s">
        <v>944</v>
      </c>
      <c r="K2" s="328" t="s">
        <v>36</v>
      </c>
      <c r="L2" s="328" t="s">
        <v>37</v>
      </c>
      <c r="M2" s="328" t="s">
        <v>38</v>
      </c>
      <c r="N2" s="328" t="s">
        <v>39</v>
      </c>
      <c r="O2" s="328" t="s">
        <v>945</v>
      </c>
      <c r="P2" s="328" t="s">
        <v>946</v>
      </c>
      <c r="Q2" s="328" t="s">
        <v>947</v>
      </c>
      <c r="R2" s="328" t="s">
        <v>40</v>
      </c>
      <c r="S2" s="328" t="s">
        <v>948</v>
      </c>
      <c r="T2" s="328" t="s">
        <v>949</v>
      </c>
      <c r="U2" s="328" t="s">
        <v>950</v>
      </c>
    </row>
    <row r="3" spans="1:21" x14ac:dyDescent="0.25">
      <c r="A3" s="525" t="s">
        <v>1787</v>
      </c>
      <c r="B3" t="s">
        <v>1133</v>
      </c>
      <c r="C3" t="s">
        <v>1134</v>
      </c>
      <c r="D3" t="s">
        <v>64</v>
      </c>
      <c r="E3" t="s">
        <v>3</v>
      </c>
      <c r="F3" t="s">
        <v>43</v>
      </c>
      <c r="G3" t="s">
        <v>12</v>
      </c>
      <c r="H3" t="s">
        <v>3</v>
      </c>
      <c r="I3">
        <v>21002</v>
      </c>
      <c r="J3" t="s">
        <v>353</v>
      </c>
      <c r="K3" t="s">
        <v>49</v>
      </c>
      <c r="L3" t="s">
        <v>64</v>
      </c>
      <c r="M3" t="s">
        <v>72</v>
      </c>
      <c r="N3" t="s">
        <v>261</v>
      </c>
      <c r="O3" t="s">
        <v>256</v>
      </c>
      <c r="P3">
        <v>24756622</v>
      </c>
      <c r="Q3" t="s">
        <v>951</v>
      </c>
      <c r="R3" t="s">
        <v>1135</v>
      </c>
      <c r="S3" s="330">
        <v>24756622</v>
      </c>
      <c r="T3" t="s">
        <v>1074</v>
      </c>
      <c r="U3">
        <v>24755008</v>
      </c>
    </row>
    <row r="4" spans="1:21" x14ac:dyDescent="0.25">
      <c r="A4" s="525" t="s">
        <v>1788</v>
      </c>
      <c r="B4" t="s">
        <v>1136</v>
      </c>
      <c r="C4" t="s">
        <v>1137</v>
      </c>
      <c r="D4" t="s">
        <v>69</v>
      </c>
      <c r="E4" t="s">
        <v>8</v>
      </c>
      <c r="F4" t="s">
        <v>46</v>
      </c>
      <c r="G4" t="s">
        <v>2</v>
      </c>
      <c r="H4" t="s">
        <v>6</v>
      </c>
      <c r="I4">
        <v>30105</v>
      </c>
      <c r="J4" t="s">
        <v>908</v>
      </c>
      <c r="K4" t="s">
        <v>69</v>
      </c>
      <c r="L4" t="s">
        <v>69</v>
      </c>
      <c r="M4" t="s">
        <v>854</v>
      </c>
      <c r="N4" t="s">
        <v>113</v>
      </c>
      <c r="O4" t="s">
        <v>144</v>
      </c>
      <c r="P4">
        <v>25529600</v>
      </c>
      <c r="Q4">
        <v>83841467</v>
      </c>
      <c r="R4" t="s">
        <v>1138</v>
      </c>
      <c r="S4" s="330">
        <v>83841467</v>
      </c>
      <c r="T4" t="s">
        <v>989</v>
      </c>
      <c r="U4">
        <v>25519478</v>
      </c>
    </row>
    <row r="5" spans="1:21" x14ac:dyDescent="0.25">
      <c r="A5" s="525" t="s">
        <v>1876</v>
      </c>
      <c r="B5" t="s">
        <v>1139</v>
      </c>
      <c r="C5" t="s">
        <v>1140</v>
      </c>
      <c r="D5" t="s">
        <v>62</v>
      </c>
      <c r="E5" t="s">
        <v>8</v>
      </c>
      <c r="F5" t="s">
        <v>61</v>
      </c>
      <c r="G5" t="s">
        <v>8</v>
      </c>
      <c r="H5" t="s">
        <v>4</v>
      </c>
      <c r="I5">
        <v>40703</v>
      </c>
      <c r="J5" t="s">
        <v>1141</v>
      </c>
      <c r="K5" t="s">
        <v>62</v>
      </c>
      <c r="L5" t="s">
        <v>116</v>
      </c>
      <c r="M5" t="s">
        <v>525</v>
      </c>
      <c r="N5" t="s">
        <v>525</v>
      </c>
      <c r="O5" t="s">
        <v>256</v>
      </c>
      <c r="P5">
        <v>22030833</v>
      </c>
      <c r="Q5">
        <v>22930998</v>
      </c>
      <c r="R5" t="s">
        <v>1142</v>
      </c>
      <c r="S5" s="330">
        <v>22390833</v>
      </c>
      <c r="T5" t="s">
        <v>981</v>
      </c>
      <c r="U5">
        <v>20610426</v>
      </c>
    </row>
    <row r="6" spans="1:21" x14ac:dyDescent="0.25">
      <c r="A6" t="s">
        <v>168</v>
      </c>
      <c r="B6" t="s">
        <v>1143</v>
      </c>
      <c r="C6" t="s">
        <v>1144</v>
      </c>
      <c r="D6" t="s">
        <v>177</v>
      </c>
      <c r="E6" t="s">
        <v>3</v>
      </c>
      <c r="F6" t="s">
        <v>41</v>
      </c>
      <c r="G6" t="s">
        <v>2</v>
      </c>
      <c r="H6" t="s">
        <v>11</v>
      </c>
      <c r="I6">
        <v>10109</v>
      </c>
      <c r="J6" t="s">
        <v>548</v>
      </c>
      <c r="K6" t="s">
        <v>42</v>
      </c>
      <c r="L6" t="s">
        <v>42</v>
      </c>
      <c r="M6" t="s">
        <v>63</v>
      </c>
      <c r="N6" t="s">
        <v>63</v>
      </c>
      <c r="O6" t="s">
        <v>256</v>
      </c>
      <c r="P6">
        <v>22321365</v>
      </c>
      <c r="Q6">
        <v>22916919</v>
      </c>
      <c r="R6" t="s">
        <v>1145</v>
      </c>
      <c r="S6" s="330">
        <v>22913806</v>
      </c>
      <c r="T6" t="s">
        <v>955</v>
      </c>
      <c r="U6">
        <v>22914901</v>
      </c>
    </row>
    <row r="7" spans="1:21" x14ac:dyDescent="0.25">
      <c r="A7" t="s">
        <v>1146</v>
      </c>
      <c r="B7" t="s">
        <v>1147</v>
      </c>
      <c r="C7" t="s">
        <v>1148</v>
      </c>
      <c r="D7" t="s">
        <v>176</v>
      </c>
      <c r="E7" t="s">
        <v>7</v>
      </c>
      <c r="F7" t="s">
        <v>41</v>
      </c>
      <c r="G7" t="s">
        <v>12</v>
      </c>
      <c r="H7" t="s">
        <v>5</v>
      </c>
      <c r="I7">
        <v>11004</v>
      </c>
      <c r="J7" t="s">
        <v>623</v>
      </c>
      <c r="K7" t="s">
        <v>42</v>
      </c>
      <c r="L7" t="s">
        <v>267</v>
      </c>
      <c r="M7" t="s">
        <v>795</v>
      </c>
      <c r="N7" t="s">
        <v>1149</v>
      </c>
      <c r="O7" t="s">
        <v>144</v>
      </c>
      <c r="P7">
        <v>41019700</v>
      </c>
      <c r="Q7">
        <v>41019700</v>
      </c>
      <c r="R7" t="s">
        <v>1150</v>
      </c>
      <c r="S7" s="330">
        <v>41019700</v>
      </c>
      <c r="T7" t="s">
        <v>1067</v>
      </c>
      <c r="U7">
        <v>22754085</v>
      </c>
    </row>
    <row r="8" spans="1:21" x14ac:dyDescent="0.25">
      <c r="A8" t="s">
        <v>1151</v>
      </c>
      <c r="B8" t="s">
        <v>1152</v>
      </c>
      <c r="C8" t="s">
        <v>1153</v>
      </c>
      <c r="D8" t="s">
        <v>178</v>
      </c>
      <c r="E8" t="s">
        <v>2</v>
      </c>
      <c r="F8" t="s">
        <v>41</v>
      </c>
      <c r="G8" t="s">
        <v>10</v>
      </c>
      <c r="H8" t="s">
        <v>4</v>
      </c>
      <c r="I8">
        <v>10803</v>
      </c>
      <c r="J8" t="s">
        <v>605</v>
      </c>
      <c r="K8" t="s">
        <v>42</v>
      </c>
      <c r="L8" t="s">
        <v>775</v>
      </c>
      <c r="M8" t="s">
        <v>1154</v>
      </c>
      <c r="N8" t="s">
        <v>1155</v>
      </c>
      <c r="O8" t="s">
        <v>850</v>
      </c>
      <c r="P8">
        <v>22451128</v>
      </c>
      <c r="Q8">
        <v>22451203</v>
      </c>
      <c r="R8" t="s">
        <v>1156</v>
      </c>
      <c r="S8" s="330">
        <v>22451203</v>
      </c>
      <c r="T8" t="s">
        <v>1066</v>
      </c>
      <c r="U8">
        <v>22254561</v>
      </c>
    </row>
    <row r="9" spans="1:21" x14ac:dyDescent="0.25">
      <c r="A9" t="s">
        <v>1157</v>
      </c>
      <c r="B9" s="331" t="s">
        <v>1158</v>
      </c>
      <c r="C9" t="s">
        <v>1159</v>
      </c>
      <c r="D9" t="s">
        <v>177</v>
      </c>
      <c r="E9" t="s">
        <v>2</v>
      </c>
      <c r="F9" t="s">
        <v>41</v>
      </c>
      <c r="G9" t="s">
        <v>2</v>
      </c>
      <c r="H9" t="s">
        <v>10</v>
      </c>
      <c r="I9">
        <v>10108</v>
      </c>
      <c r="J9" t="s">
        <v>546</v>
      </c>
      <c r="K9" t="s">
        <v>42</v>
      </c>
      <c r="L9" t="s">
        <v>42</v>
      </c>
      <c r="M9" t="s">
        <v>271</v>
      </c>
      <c r="N9" t="s">
        <v>259</v>
      </c>
      <c r="O9" t="s">
        <v>850</v>
      </c>
      <c r="P9">
        <v>22324780</v>
      </c>
      <c r="Q9">
        <v>22324780</v>
      </c>
      <c r="R9" t="s">
        <v>1160</v>
      </c>
      <c r="S9" s="330">
        <v>88404866</v>
      </c>
      <c r="T9" t="s">
        <v>952</v>
      </c>
      <c r="U9">
        <v>88116528</v>
      </c>
    </row>
    <row r="10" spans="1:21" x14ac:dyDescent="0.25">
      <c r="A10" t="s">
        <v>1161</v>
      </c>
      <c r="B10" t="s">
        <v>1162</v>
      </c>
      <c r="C10" t="s">
        <v>1163</v>
      </c>
      <c r="D10" t="s">
        <v>176</v>
      </c>
      <c r="E10" t="s">
        <v>2</v>
      </c>
      <c r="F10" t="s">
        <v>41</v>
      </c>
      <c r="G10" t="s">
        <v>2</v>
      </c>
      <c r="H10" t="s">
        <v>15</v>
      </c>
      <c r="I10">
        <v>10111</v>
      </c>
      <c r="J10" t="s">
        <v>551</v>
      </c>
      <c r="K10" t="s">
        <v>42</v>
      </c>
      <c r="L10" t="s">
        <v>42</v>
      </c>
      <c r="M10" t="s">
        <v>772</v>
      </c>
      <c r="N10" t="s">
        <v>183</v>
      </c>
      <c r="O10" t="s">
        <v>850</v>
      </c>
      <c r="P10">
        <v>22271827</v>
      </c>
      <c r="Q10">
        <v>22262040</v>
      </c>
      <c r="R10" t="s">
        <v>1164</v>
      </c>
      <c r="S10" s="330">
        <v>20271827</v>
      </c>
      <c r="T10" t="s">
        <v>976</v>
      </c>
      <c r="U10">
        <v>22551257</v>
      </c>
    </row>
    <row r="11" spans="1:21" x14ac:dyDescent="0.25">
      <c r="A11" t="s">
        <v>1165</v>
      </c>
      <c r="B11" t="s">
        <v>1166</v>
      </c>
      <c r="C11" t="s">
        <v>1167</v>
      </c>
      <c r="D11" t="s">
        <v>44</v>
      </c>
      <c r="E11" t="s">
        <v>2</v>
      </c>
      <c r="F11" t="s">
        <v>41</v>
      </c>
      <c r="G11" t="s">
        <v>4</v>
      </c>
      <c r="H11" t="s">
        <v>12</v>
      </c>
      <c r="I11">
        <v>10310</v>
      </c>
      <c r="J11" t="s">
        <v>568</v>
      </c>
      <c r="K11" t="s">
        <v>42</v>
      </c>
      <c r="L11" t="s">
        <v>44</v>
      </c>
      <c r="M11" t="s">
        <v>1168</v>
      </c>
      <c r="N11" t="s">
        <v>95</v>
      </c>
      <c r="O11" t="s">
        <v>850</v>
      </c>
      <c r="P11">
        <v>22505502</v>
      </c>
      <c r="Q11">
        <v>22505502</v>
      </c>
      <c r="R11" t="s">
        <v>1169</v>
      </c>
      <c r="S11" s="330">
        <v>22505502</v>
      </c>
      <c r="T11" t="s">
        <v>958</v>
      </c>
      <c r="U11">
        <v>22501833</v>
      </c>
    </row>
    <row r="12" spans="1:21" x14ac:dyDescent="0.25">
      <c r="A12" t="s">
        <v>1170</v>
      </c>
      <c r="B12" t="s">
        <v>1171</v>
      </c>
      <c r="C12" t="s">
        <v>1172</v>
      </c>
      <c r="D12" t="s">
        <v>44</v>
      </c>
      <c r="E12" t="s">
        <v>8</v>
      </c>
      <c r="F12" t="s">
        <v>41</v>
      </c>
      <c r="G12" t="s">
        <v>4</v>
      </c>
      <c r="H12" t="s">
        <v>2</v>
      </c>
      <c r="I12">
        <v>10301</v>
      </c>
      <c r="J12" t="s">
        <v>556</v>
      </c>
      <c r="K12" t="s">
        <v>42</v>
      </c>
      <c r="L12" t="s">
        <v>44</v>
      </c>
      <c r="M12" t="s">
        <v>44</v>
      </c>
      <c r="N12" t="s">
        <v>44</v>
      </c>
      <c r="O12" t="s">
        <v>850</v>
      </c>
      <c r="P12">
        <v>22592253</v>
      </c>
      <c r="Q12">
        <v>22592253</v>
      </c>
      <c r="R12" t="s">
        <v>1173</v>
      </c>
      <c r="S12" s="330">
        <v>22519054</v>
      </c>
      <c r="T12" t="s">
        <v>959</v>
      </c>
      <c r="U12">
        <v>22596011</v>
      </c>
    </row>
    <row r="13" spans="1:21" x14ac:dyDescent="0.25">
      <c r="A13" t="s">
        <v>1174</v>
      </c>
      <c r="B13" t="s">
        <v>1175</v>
      </c>
      <c r="C13" t="s">
        <v>1176</v>
      </c>
      <c r="D13" t="s">
        <v>44</v>
      </c>
      <c r="E13" t="s">
        <v>5</v>
      </c>
      <c r="F13" t="s">
        <v>41</v>
      </c>
      <c r="G13" t="s">
        <v>4</v>
      </c>
      <c r="H13" t="s">
        <v>10</v>
      </c>
      <c r="I13">
        <v>10308</v>
      </c>
      <c r="J13" t="s">
        <v>565</v>
      </c>
      <c r="K13" t="s">
        <v>42</v>
      </c>
      <c r="L13" t="s">
        <v>44</v>
      </c>
      <c r="M13" t="s">
        <v>1177</v>
      </c>
      <c r="N13" t="s">
        <v>190</v>
      </c>
      <c r="O13" t="s">
        <v>850</v>
      </c>
      <c r="P13">
        <v>25441394</v>
      </c>
      <c r="Q13">
        <v>25441394</v>
      </c>
      <c r="R13" t="s">
        <v>1178</v>
      </c>
      <c r="S13" s="330">
        <v>25441394</v>
      </c>
      <c r="T13" t="s">
        <v>1069</v>
      </c>
      <c r="U13">
        <v>25480522</v>
      </c>
    </row>
    <row r="14" spans="1:21" x14ac:dyDescent="0.25">
      <c r="A14" t="s">
        <v>1179</v>
      </c>
      <c r="B14" t="s">
        <v>1180</v>
      </c>
      <c r="C14" t="s">
        <v>1181</v>
      </c>
      <c r="D14" t="s">
        <v>44</v>
      </c>
      <c r="E14" t="s">
        <v>5</v>
      </c>
      <c r="F14" t="s">
        <v>46</v>
      </c>
      <c r="G14" t="s">
        <v>2</v>
      </c>
      <c r="H14" t="s">
        <v>8</v>
      </c>
      <c r="I14">
        <v>30107</v>
      </c>
      <c r="J14" t="s">
        <v>450</v>
      </c>
      <c r="K14" t="s">
        <v>69</v>
      </c>
      <c r="L14" t="s">
        <v>69</v>
      </c>
      <c r="M14" t="s">
        <v>77</v>
      </c>
      <c r="N14" t="s">
        <v>1182</v>
      </c>
      <c r="O14" t="s">
        <v>850</v>
      </c>
      <c r="P14">
        <v>25480733</v>
      </c>
      <c r="Q14">
        <v>25489813</v>
      </c>
      <c r="R14" t="s">
        <v>1183</v>
      </c>
      <c r="S14" s="330">
        <v>83716946</v>
      </c>
      <c r="T14" t="s">
        <v>1069</v>
      </c>
      <c r="U14">
        <v>25480522</v>
      </c>
    </row>
    <row r="15" spans="1:21" x14ac:dyDescent="0.25">
      <c r="A15" t="s">
        <v>1184</v>
      </c>
      <c r="B15" t="s">
        <v>1185</v>
      </c>
      <c r="C15" t="s">
        <v>1186</v>
      </c>
      <c r="D15" t="s">
        <v>44</v>
      </c>
      <c r="E15" t="s">
        <v>6</v>
      </c>
      <c r="F15" t="s">
        <v>41</v>
      </c>
      <c r="G15" t="s">
        <v>16</v>
      </c>
      <c r="H15" t="s">
        <v>2</v>
      </c>
      <c r="I15">
        <v>11201</v>
      </c>
      <c r="J15" t="s">
        <v>620</v>
      </c>
      <c r="K15" t="s">
        <v>42</v>
      </c>
      <c r="L15" t="s">
        <v>799</v>
      </c>
      <c r="M15" t="s">
        <v>1187</v>
      </c>
      <c r="N15" t="s">
        <v>1187</v>
      </c>
      <c r="O15" t="s">
        <v>850</v>
      </c>
      <c r="P15">
        <v>24100840</v>
      </c>
      <c r="Q15" t="s">
        <v>951</v>
      </c>
      <c r="R15" t="s">
        <v>1188</v>
      </c>
      <c r="S15" s="330">
        <v>24102434</v>
      </c>
      <c r="T15" t="s">
        <v>1028</v>
      </c>
      <c r="U15">
        <v>24107397</v>
      </c>
    </row>
    <row r="16" spans="1:21" x14ac:dyDescent="0.25">
      <c r="A16" t="s">
        <v>1189</v>
      </c>
      <c r="B16" t="s">
        <v>1190</v>
      </c>
      <c r="C16" t="s">
        <v>1191</v>
      </c>
      <c r="D16" t="s">
        <v>75</v>
      </c>
      <c r="E16" t="s">
        <v>2</v>
      </c>
      <c r="F16" t="s">
        <v>41</v>
      </c>
      <c r="G16" t="s">
        <v>5</v>
      </c>
      <c r="H16" t="s">
        <v>2</v>
      </c>
      <c r="I16">
        <v>10401</v>
      </c>
      <c r="J16" t="s">
        <v>564</v>
      </c>
      <c r="K16" t="s">
        <v>42</v>
      </c>
      <c r="L16" t="s">
        <v>75</v>
      </c>
      <c r="M16" t="s">
        <v>80</v>
      </c>
      <c r="N16" t="s">
        <v>1192</v>
      </c>
      <c r="O16" t="s">
        <v>850</v>
      </c>
      <c r="P16">
        <v>21065400</v>
      </c>
      <c r="Q16" t="s">
        <v>951</v>
      </c>
      <c r="R16" t="s">
        <v>1193</v>
      </c>
      <c r="S16" s="330">
        <v>21065422</v>
      </c>
      <c r="T16" t="s">
        <v>960</v>
      </c>
      <c r="U16">
        <v>21466355</v>
      </c>
    </row>
    <row r="17" spans="1:21" x14ac:dyDescent="0.25">
      <c r="A17" t="s">
        <v>1194</v>
      </c>
      <c r="B17" t="s">
        <v>1195</v>
      </c>
      <c r="C17" t="s">
        <v>1196</v>
      </c>
      <c r="D17" t="s">
        <v>75</v>
      </c>
      <c r="E17" t="s">
        <v>7</v>
      </c>
      <c r="F17" t="s">
        <v>41</v>
      </c>
      <c r="G17" t="s">
        <v>87</v>
      </c>
      <c r="H17" t="s">
        <v>2</v>
      </c>
      <c r="I17">
        <v>11601</v>
      </c>
      <c r="J17" t="s">
        <v>653</v>
      </c>
      <c r="K17" t="s">
        <v>42</v>
      </c>
      <c r="L17" t="s">
        <v>808</v>
      </c>
      <c r="M17" t="s">
        <v>89</v>
      </c>
      <c r="N17" t="s">
        <v>89</v>
      </c>
      <c r="O17" t="s">
        <v>850</v>
      </c>
      <c r="P17">
        <v>24190256</v>
      </c>
      <c r="Q17" t="s">
        <v>951</v>
      </c>
      <c r="R17" t="s">
        <v>1197</v>
      </c>
      <c r="S17" s="330" t="s">
        <v>951</v>
      </c>
      <c r="T17" t="s">
        <v>1027</v>
      </c>
      <c r="U17">
        <v>24190180</v>
      </c>
    </row>
    <row r="18" spans="1:21" x14ac:dyDescent="0.25">
      <c r="A18" t="s">
        <v>1198</v>
      </c>
      <c r="B18" t="s">
        <v>1199</v>
      </c>
      <c r="C18" t="s">
        <v>1200</v>
      </c>
      <c r="D18" t="s">
        <v>75</v>
      </c>
      <c r="E18" t="s">
        <v>4</v>
      </c>
      <c r="F18" t="s">
        <v>41</v>
      </c>
      <c r="G18" t="s">
        <v>5</v>
      </c>
      <c r="H18" t="s">
        <v>11</v>
      </c>
      <c r="I18">
        <v>10409</v>
      </c>
      <c r="J18" t="s">
        <v>583</v>
      </c>
      <c r="K18" t="s">
        <v>42</v>
      </c>
      <c r="L18" t="s">
        <v>75</v>
      </c>
      <c r="M18" t="s">
        <v>817</v>
      </c>
      <c r="N18" t="s">
        <v>260</v>
      </c>
      <c r="O18" t="s">
        <v>850</v>
      </c>
      <c r="P18">
        <v>27781010</v>
      </c>
      <c r="Q18" t="s">
        <v>951</v>
      </c>
      <c r="R18" t="s">
        <v>1201</v>
      </c>
      <c r="S18" s="330">
        <v>87723246</v>
      </c>
      <c r="T18" t="s">
        <v>1017</v>
      </c>
      <c r="U18">
        <v>27781047</v>
      </c>
    </row>
    <row r="19" spans="1:21" x14ac:dyDescent="0.25">
      <c r="A19" t="s">
        <v>1202</v>
      </c>
      <c r="B19" t="s">
        <v>1203</v>
      </c>
      <c r="C19" t="s">
        <v>1204</v>
      </c>
      <c r="D19" t="s">
        <v>90</v>
      </c>
      <c r="E19" t="s">
        <v>4</v>
      </c>
      <c r="F19" t="s">
        <v>41</v>
      </c>
      <c r="G19" t="s">
        <v>91</v>
      </c>
      <c r="H19" t="s">
        <v>4</v>
      </c>
      <c r="I19">
        <v>11903</v>
      </c>
      <c r="J19" t="s">
        <v>668</v>
      </c>
      <c r="K19" t="s">
        <v>42</v>
      </c>
      <c r="L19" t="s">
        <v>90</v>
      </c>
      <c r="M19" t="s">
        <v>258</v>
      </c>
      <c r="N19" t="s">
        <v>1205</v>
      </c>
      <c r="O19" t="s">
        <v>850</v>
      </c>
      <c r="P19">
        <v>27713003</v>
      </c>
      <c r="Q19">
        <v>27710910</v>
      </c>
      <c r="R19" t="s">
        <v>1206</v>
      </c>
      <c r="S19" s="330">
        <v>83810524</v>
      </c>
      <c r="T19" t="s">
        <v>988</v>
      </c>
      <c r="U19">
        <v>27725128</v>
      </c>
    </row>
    <row r="20" spans="1:21" x14ac:dyDescent="0.25">
      <c r="A20" t="s">
        <v>1207</v>
      </c>
      <c r="B20" t="s">
        <v>1208</v>
      </c>
      <c r="C20" t="s">
        <v>1209</v>
      </c>
      <c r="D20" t="s">
        <v>90</v>
      </c>
      <c r="E20" t="s">
        <v>8</v>
      </c>
      <c r="F20" t="s">
        <v>41</v>
      </c>
      <c r="G20" t="s">
        <v>91</v>
      </c>
      <c r="H20" t="s">
        <v>7</v>
      </c>
      <c r="I20">
        <v>11906</v>
      </c>
      <c r="J20" t="s">
        <v>672</v>
      </c>
      <c r="K20" t="s">
        <v>42</v>
      </c>
      <c r="L20" t="s">
        <v>90</v>
      </c>
      <c r="M20" t="s">
        <v>1210</v>
      </c>
      <c r="N20" t="s">
        <v>58</v>
      </c>
      <c r="O20" t="s">
        <v>850</v>
      </c>
      <c r="P20">
        <v>27370025</v>
      </c>
      <c r="Q20">
        <v>27370168</v>
      </c>
      <c r="R20" t="s">
        <v>1211</v>
      </c>
      <c r="S20" s="330">
        <v>85976249</v>
      </c>
      <c r="T20" t="s">
        <v>1013</v>
      </c>
      <c r="U20">
        <v>27725189</v>
      </c>
    </row>
    <row r="21" spans="1:21" x14ac:dyDescent="0.25">
      <c r="A21" t="s">
        <v>1212</v>
      </c>
      <c r="B21" t="s">
        <v>1213</v>
      </c>
      <c r="C21" t="s">
        <v>1214</v>
      </c>
      <c r="D21" t="s">
        <v>90</v>
      </c>
      <c r="E21" t="s">
        <v>10</v>
      </c>
      <c r="F21" t="s">
        <v>41</v>
      </c>
      <c r="G21" t="s">
        <v>91</v>
      </c>
      <c r="H21" t="s">
        <v>8</v>
      </c>
      <c r="I21">
        <v>11907</v>
      </c>
      <c r="J21" t="s">
        <v>674</v>
      </c>
      <c r="K21" t="s">
        <v>42</v>
      </c>
      <c r="L21" t="s">
        <v>90</v>
      </c>
      <c r="M21" t="s">
        <v>805</v>
      </c>
      <c r="N21" t="s">
        <v>1215</v>
      </c>
      <c r="O21" t="s">
        <v>850</v>
      </c>
      <c r="P21">
        <v>27360459</v>
      </c>
      <c r="Q21">
        <v>27360104</v>
      </c>
      <c r="R21" t="s">
        <v>1216</v>
      </c>
      <c r="S21" s="330">
        <v>27360104</v>
      </c>
      <c r="T21" t="s">
        <v>1018</v>
      </c>
      <c r="U21">
        <v>27725140</v>
      </c>
    </row>
    <row r="22" spans="1:21" x14ac:dyDescent="0.25">
      <c r="A22" t="s">
        <v>1217</v>
      </c>
      <c r="B22" t="s">
        <v>1218</v>
      </c>
      <c r="C22" t="s">
        <v>1219</v>
      </c>
      <c r="D22" t="s">
        <v>90</v>
      </c>
      <c r="E22" t="s">
        <v>6</v>
      </c>
      <c r="F22" t="s">
        <v>41</v>
      </c>
      <c r="G22" t="s">
        <v>91</v>
      </c>
      <c r="H22" t="s">
        <v>3</v>
      </c>
      <c r="I22">
        <v>11902</v>
      </c>
      <c r="J22" t="s">
        <v>1220</v>
      </c>
      <c r="K22" t="s">
        <v>42</v>
      </c>
      <c r="L22" t="s">
        <v>90</v>
      </c>
      <c r="M22" t="s">
        <v>1221</v>
      </c>
      <c r="N22" t="s">
        <v>1222</v>
      </c>
      <c r="O22" t="s">
        <v>850</v>
      </c>
      <c r="P22">
        <v>27382457</v>
      </c>
      <c r="Q22" t="s">
        <v>951</v>
      </c>
      <c r="R22" t="s">
        <v>1223</v>
      </c>
      <c r="S22" s="330">
        <v>87023987</v>
      </c>
      <c r="T22" t="s">
        <v>1001</v>
      </c>
      <c r="U22">
        <v>84938811</v>
      </c>
    </row>
    <row r="23" spans="1:21" x14ac:dyDescent="0.25">
      <c r="A23" t="s">
        <v>1224</v>
      </c>
      <c r="B23" t="s">
        <v>1225</v>
      </c>
      <c r="C23" t="s">
        <v>1226</v>
      </c>
      <c r="D23" t="s">
        <v>180</v>
      </c>
      <c r="E23" t="s">
        <v>2</v>
      </c>
      <c r="F23" t="s">
        <v>55</v>
      </c>
      <c r="G23" t="s">
        <v>4</v>
      </c>
      <c r="H23" t="s">
        <v>2</v>
      </c>
      <c r="I23">
        <v>60301</v>
      </c>
      <c r="J23" t="s">
        <v>295</v>
      </c>
      <c r="K23" t="s">
        <v>56</v>
      </c>
      <c r="L23" t="s">
        <v>98</v>
      </c>
      <c r="M23" t="s">
        <v>98</v>
      </c>
      <c r="N23" t="s">
        <v>852</v>
      </c>
      <c r="O23" t="s">
        <v>850</v>
      </c>
      <c r="P23">
        <v>27300045</v>
      </c>
      <c r="Q23" t="s">
        <v>951</v>
      </c>
      <c r="R23" t="s">
        <v>1227</v>
      </c>
      <c r="S23" s="330">
        <v>27300045</v>
      </c>
      <c r="T23" t="s">
        <v>1080</v>
      </c>
      <c r="U23">
        <v>27300722</v>
      </c>
    </row>
    <row r="24" spans="1:21" x14ac:dyDescent="0.25">
      <c r="A24" t="s">
        <v>1228</v>
      </c>
      <c r="B24" t="s">
        <v>1229</v>
      </c>
      <c r="C24" t="s">
        <v>1230</v>
      </c>
      <c r="D24" t="s">
        <v>49</v>
      </c>
      <c r="E24" t="s">
        <v>2</v>
      </c>
      <c r="F24" t="s">
        <v>43</v>
      </c>
      <c r="G24" t="s">
        <v>2</v>
      </c>
      <c r="H24" t="s">
        <v>2</v>
      </c>
      <c r="I24">
        <v>20101</v>
      </c>
      <c r="J24" t="s">
        <v>285</v>
      </c>
      <c r="K24" t="s">
        <v>49</v>
      </c>
      <c r="L24" t="s">
        <v>49</v>
      </c>
      <c r="M24" t="s">
        <v>49</v>
      </c>
      <c r="N24" t="s">
        <v>834</v>
      </c>
      <c r="O24" t="s">
        <v>850</v>
      </c>
      <c r="P24">
        <v>24403910</v>
      </c>
      <c r="Q24" t="s">
        <v>951</v>
      </c>
      <c r="R24" t="s">
        <v>1231</v>
      </c>
      <c r="S24" s="330">
        <v>84046666</v>
      </c>
      <c r="T24" t="s">
        <v>969</v>
      </c>
      <c r="U24">
        <v>24429252</v>
      </c>
    </row>
    <row r="25" spans="1:21" x14ac:dyDescent="0.25">
      <c r="A25" t="s">
        <v>1232</v>
      </c>
      <c r="B25" t="s">
        <v>1233</v>
      </c>
      <c r="C25" t="s">
        <v>1234</v>
      </c>
      <c r="D25" t="s">
        <v>49</v>
      </c>
      <c r="E25" t="s">
        <v>11</v>
      </c>
      <c r="F25" t="s">
        <v>43</v>
      </c>
      <c r="G25" t="s">
        <v>11</v>
      </c>
      <c r="H25" t="s">
        <v>2</v>
      </c>
      <c r="I25">
        <v>20901</v>
      </c>
      <c r="J25" t="s">
        <v>315</v>
      </c>
      <c r="K25" t="s">
        <v>49</v>
      </c>
      <c r="L25" t="s">
        <v>823</v>
      </c>
      <c r="M25" t="s">
        <v>823</v>
      </c>
      <c r="N25" t="s">
        <v>273</v>
      </c>
      <c r="O25" t="s">
        <v>850</v>
      </c>
      <c r="P25">
        <v>21005354</v>
      </c>
      <c r="Q25">
        <v>51005354</v>
      </c>
      <c r="R25" t="s">
        <v>1235</v>
      </c>
      <c r="S25" s="330">
        <v>24280011</v>
      </c>
      <c r="T25" t="s">
        <v>822</v>
      </c>
      <c r="U25">
        <v>24289926</v>
      </c>
    </row>
    <row r="26" spans="1:21" x14ac:dyDescent="0.25">
      <c r="A26" t="s">
        <v>1236</v>
      </c>
      <c r="B26" t="s">
        <v>1237</v>
      </c>
      <c r="C26" t="s">
        <v>1238</v>
      </c>
      <c r="D26" t="s">
        <v>49</v>
      </c>
      <c r="E26" t="s">
        <v>11</v>
      </c>
      <c r="F26" t="s">
        <v>43</v>
      </c>
      <c r="G26" t="s">
        <v>5</v>
      </c>
      <c r="H26" t="s">
        <v>2</v>
      </c>
      <c r="I26">
        <v>20401</v>
      </c>
      <c r="J26" t="s">
        <v>297</v>
      </c>
      <c r="K26" t="s">
        <v>49</v>
      </c>
      <c r="L26" t="s">
        <v>824</v>
      </c>
      <c r="M26" t="s">
        <v>824</v>
      </c>
      <c r="N26" t="s">
        <v>824</v>
      </c>
      <c r="O26" t="s">
        <v>850</v>
      </c>
      <c r="P26">
        <v>24284911</v>
      </c>
      <c r="Q26" t="s">
        <v>951</v>
      </c>
      <c r="R26" t="s">
        <v>1239</v>
      </c>
      <c r="S26" s="330" t="s">
        <v>951</v>
      </c>
      <c r="T26" t="s">
        <v>822</v>
      </c>
      <c r="U26">
        <v>24289926</v>
      </c>
    </row>
    <row r="27" spans="1:21" x14ac:dyDescent="0.25">
      <c r="A27" t="s">
        <v>1240</v>
      </c>
      <c r="B27" t="s">
        <v>1241</v>
      </c>
      <c r="C27" t="s">
        <v>1242</v>
      </c>
      <c r="D27" t="s">
        <v>48</v>
      </c>
      <c r="E27" t="s">
        <v>4</v>
      </c>
      <c r="F27" t="s">
        <v>43</v>
      </c>
      <c r="G27" t="s">
        <v>3</v>
      </c>
      <c r="H27" t="s">
        <v>6</v>
      </c>
      <c r="I27">
        <v>20205</v>
      </c>
      <c r="J27" t="s">
        <v>689</v>
      </c>
      <c r="K27" t="s">
        <v>49</v>
      </c>
      <c r="L27" t="s">
        <v>781</v>
      </c>
      <c r="M27" t="s">
        <v>1243</v>
      </c>
      <c r="N27" t="s">
        <v>1243</v>
      </c>
      <c r="O27" t="s">
        <v>850</v>
      </c>
      <c r="P27">
        <v>24478348</v>
      </c>
      <c r="Q27">
        <v>24478195</v>
      </c>
      <c r="R27" t="s">
        <v>1244</v>
      </c>
      <c r="S27" s="330">
        <v>88810981</v>
      </c>
      <c r="T27" t="s">
        <v>1024</v>
      </c>
      <c r="U27">
        <v>24560275</v>
      </c>
    </row>
    <row r="28" spans="1:21" x14ac:dyDescent="0.25">
      <c r="A28" t="s">
        <v>1245</v>
      </c>
      <c r="B28" t="s">
        <v>1246</v>
      </c>
      <c r="C28" t="s">
        <v>1247</v>
      </c>
      <c r="D28" t="s">
        <v>48</v>
      </c>
      <c r="E28" t="s">
        <v>5</v>
      </c>
      <c r="F28" t="s">
        <v>43</v>
      </c>
      <c r="G28" t="s">
        <v>16</v>
      </c>
      <c r="H28" t="s">
        <v>2</v>
      </c>
      <c r="I28">
        <v>21201</v>
      </c>
      <c r="J28" t="s">
        <v>622</v>
      </c>
      <c r="K28" t="s">
        <v>49</v>
      </c>
      <c r="L28" t="s">
        <v>857</v>
      </c>
      <c r="M28" t="s">
        <v>1248</v>
      </c>
      <c r="N28" t="s">
        <v>1249</v>
      </c>
      <c r="O28" t="s">
        <v>850</v>
      </c>
      <c r="P28">
        <v>24544012</v>
      </c>
      <c r="Q28">
        <v>24541675</v>
      </c>
      <c r="R28" t="s">
        <v>1250</v>
      </c>
      <c r="S28" s="330">
        <v>24544012</v>
      </c>
      <c r="T28" t="s">
        <v>1023</v>
      </c>
      <c r="U28">
        <v>24541063</v>
      </c>
    </row>
    <row r="29" spans="1:21" x14ac:dyDescent="0.25">
      <c r="A29" t="s">
        <v>1251</v>
      </c>
      <c r="B29" t="s">
        <v>1252</v>
      </c>
      <c r="C29" t="s">
        <v>1253</v>
      </c>
      <c r="D29" t="s">
        <v>64</v>
      </c>
      <c r="E29" t="s">
        <v>5</v>
      </c>
      <c r="F29" t="s">
        <v>43</v>
      </c>
      <c r="G29" t="s">
        <v>12</v>
      </c>
      <c r="H29" t="s">
        <v>5</v>
      </c>
      <c r="I29">
        <v>21004</v>
      </c>
      <c r="J29" t="s">
        <v>1079</v>
      </c>
      <c r="K29" t="s">
        <v>49</v>
      </c>
      <c r="L29" t="s">
        <v>64</v>
      </c>
      <c r="M29" t="s">
        <v>102</v>
      </c>
      <c r="N29" t="s">
        <v>102</v>
      </c>
      <c r="O29" t="s">
        <v>850</v>
      </c>
      <c r="P29">
        <v>24744189</v>
      </c>
      <c r="Q29">
        <v>24744189</v>
      </c>
      <c r="R29" t="s">
        <v>1254</v>
      </c>
      <c r="S29" s="330">
        <v>24744189</v>
      </c>
      <c r="T29" t="s">
        <v>1009</v>
      </c>
      <c r="U29">
        <v>24744058</v>
      </c>
    </row>
    <row r="30" spans="1:21" x14ac:dyDescent="0.25">
      <c r="A30" t="s">
        <v>1255</v>
      </c>
      <c r="B30" t="s">
        <v>1256</v>
      </c>
      <c r="C30" t="s">
        <v>1257</v>
      </c>
      <c r="D30" t="s">
        <v>64</v>
      </c>
      <c r="E30" t="s">
        <v>11</v>
      </c>
      <c r="F30" t="s">
        <v>43</v>
      </c>
      <c r="G30" t="s">
        <v>65</v>
      </c>
      <c r="H30" t="s">
        <v>2</v>
      </c>
      <c r="I30">
        <v>21401</v>
      </c>
      <c r="J30" t="s">
        <v>436</v>
      </c>
      <c r="K30" t="s">
        <v>49</v>
      </c>
      <c r="L30" t="s">
        <v>66</v>
      </c>
      <c r="M30" t="s">
        <v>66</v>
      </c>
      <c r="N30" t="s">
        <v>66</v>
      </c>
      <c r="O30" t="s">
        <v>850</v>
      </c>
      <c r="P30">
        <v>24711110</v>
      </c>
      <c r="Q30" t="s">
        <v>951</v>
      </c>
      <c r="R30" t="s">
        <v>1258</v>
      </c>
      <c r="S30" s="330">
        <v>24711110</v>
      </c>
      <c r="T30" t="s">
        <v>1081</v>
      </c>
      <c r="U30">
        <v>24711101</v>
      </c>
    </row>
    <row r="31" spans="1:21" x14ac:dyDescent="0.25">
      <c r="A31" t="s">
        <v>1259</v>
      </c>
      <c r="B31" t="s">
        <v>1260</v>
      </c>
      <c r="C31" t="s">
        <v>1261</v>
      </c>
      <c r="D31" t="s">
        <v>64</v>
      </c>
      <c r="E31" t="s">
        <v>2</v>
      </c>
      <c r="F31" t="s">
        <v>43</v>
      </c>
      <c r="G31" t="s">
        <v>12</v>
      </c>
      <c r="H31" t="s">
        <v>6</v>
      </c>
      <c r="I31">
        <v>21005</v>
      </c>
      <c r="J31" t="s">
        <v>408</v>
      </c>
      <c r="K31" t="s">
        <v>49</v>
      </c>
      <c r="L31" t="s">
        <v>64</v>
      </c>
      <c r="M31" t="s">
        <v>101</v>
      </c>
      <c r="N31" t="s">
        <v>191</v>
      </c>
      <c r="O31" t="s">
        <v>850</v>
      </c>
      <c r="P31">
        <v>24722726</v>
      </c>
      <c r="Q31">
        <v>24722059</v>
      </c>
      <c r="R31" t="s">
        <v>1262</v>
      </c>
      <c r="S31" s="330">
        <v>24722059</v>
      </c>
      <c r="T31" t="s">
        <v>1075</v>
      </c>
      <c r="U31">
        <v>24722182</v>
      </c>
    </row>
    <row r="32" spans="1:21" x14ac:dyDescent="0.25">
      <c r="A32" t="s">
        <v>1263</v>
      </c>
      <c r="B32" t="s">
        <v>1264</v>
      </c>
      <c r="C32" t="s">
        <v>1265</v>
      </c>
      <c r="D32" t="s">
        <v>64</v>
      </c>
      <c r="E32" t="s">
        <v>7</v>
      </c>
      <c r="F32" t="s">
        <v>43</v>
      </c>
      <c r="G32" t="s">
        <v>12</v>
      </c>
      <c r="H32" t="s">
        <v>8</v>
      </c>
      <c r="I32">
        <v>21007</v>
      </c>
      <c r="J32" t="s">
        <v>905</v>
      </c>
      <c r="K32" t="s">
        <v>49</v>
      </c>
      <c r="L32" t="s">
        <v>64</v>
      </c>
      <c r="M32" t="s">
        <v>855</v>
      </c>
      <c r="N32" t="s">
        <v>1266</v>
      </c>
      <c r="O32" t="s">
        <v>850</v>
      </c>
      <c r="P32">
        <v>24799037</v>
      </c>
      <c r="Q32" t="s">
        <v>951</v>
      </c>
      <c r="R32" t="s">
        <v>1267</v>
      </c>
      <c r="S32" s="330">
        <v>24799037</v>
      </c>
      <c r="T32" t="s">
        <v>1016</v>
      </c>
      <c r="U32">
        <v>24799162</v>
      </c>
    </row>
    <row r="33" spans="1:21" x14ac:dyDescent="0.25">
      <c r="A33" t="s">
        <v>1268</v>
      </c>
      <c r="B33" t="s">
        <v>1269</v>
      </c>
      <c r="C33" t="s">
        <v>1270</v>
      </c>
      <c r="D33" t="s">
        <v>64</v>
      </c>
      <c r="E33" t="s">
        <v>6</v>
      </c>
      <c r="F33" t="s">
        <v>43</v>
      </c>
      <c r="G33" t="s">
        <v>12</v>
      </c>
      <c r="H33" t="s">
        <v>7</v>
      </c>
      <c r="I33">
        <v>21006</v>
      </c>
      <c r="J33" t="s">
        <v>410</v>
      </c>
      <c r="K33" t="s">
        <v>49</v>
      </c>
      <c r="L33" t="s">
        <v>64</v>
      </c>
      <c r="M33" t="s">
        <v>815</v>
      </c>
      <c r="N33" t="s">
        <v>815</v>
      </c>
      <c r="O33" t="s">
        <v>850</v>
      </c>
      <c r="P33">
        <v>24733037</v>
      </c>
      <c r="Q33">
        <v>24731689</v>
      </c>
      <c r="R33" t="s">
        <v>1271</v>
      </c>
      <c r="S33" s="330">
        <v>24733037</v>
      </c>
      <c r="T33" t="s">
        <v>1014</v>
      </c>
      <c r="U33">
        <v>24733118</v>
      </c>
    </row>
    <row r="34" spans="1:21" x14ac:dyDescent="0.25">
      <c r="A34" t="s">
        <v>1272</v>
      </c>
      <c r="B34" t="s">
        <v>1273</v>
      </c>
      <c r="C34" t="s">
        <v>1274</v>
      </c>
      <c r="D34" t="s">
        <v>179</v>
      </c>
      <c r="E34" t="s">
        <v>6</v>
      </c>
      <c r="F34" t="s">
        <v>43</v>
      </c>
      <c r="G34" t="s">
        <v>59</v>
      </c>
      <c r="H34" t="s">
        <v>2</v>
      </c>
      <c r="I34">
        <v>21501</v>
      </c>
      <c r="J34" t="s">
        <v>442</v>
      </c>
      <c r="K34" t="s">
        <v>49</v>
      </c>
      <c r="L34" t="s">
        <v>801</v>
      </c>
      <c r="M34" t="s">
        <v>58</v>
      </c>
      <c r="N34" t="s">
        <v>58</v>
      </c>
      <c r="O34" t="s">
        <v>850</v>
      </c>
      <c r="P34">
        <v>24640181</v>
      </c>
      <c r="Q34">
        <v>24640428</v>
      </c>
      <c r="R34" t="s">
        <v>1275</v>
      </c>
      <c r="S34" s="330">
        <v>24640428</v>
      </c>
      <c r="T34" t="s">
        <v>1276</v>
      </c>
      <c r="U34">
        <v>24640011</v>
      </c>
    </row>
    <row r="35" spans="1:21" x14ac:dyDescent="0.25">
      <c r="A35" t="s">
        <v>1277</v>
      </c>
      <c r="B35" t="s">
        <v>1278</v>
      </c>
      <c r="C35" t="s">
        <v>1279</v>
      </c>
      <c r="D35" t="s">
        <v>64</v>
      </c>
      <c r="E35" t="s">
        <v>10</v>
      </c>
      <c r="F35" t="s">
        <v>43</v>
      </c>
      <c r="G35" t="s">
        <v>12</v>
      </c>
      <c r="H35" t="s">
        <v>17</v>
      </c>
      <c r="I35">
        <v>21013</v>
      </c>
      <c r="J35" t="s">
        <v>416</v>
      </c>
      <c r="K35" t="s">
        <v>49</v>
      </c>
      <c r="L35" t="s">
        <v>64</v>
      </c>
      <c r="M35" t="s">
        <v>807</v>
      </c>
      <c r="N35" t="s">
        <v>92</v>
      </c>
      <c r="O35" t="s">
        <v>850</v>
      </c>
      <c r="P35">
        <v>24777012</v>
      </c>
      <c r="Q35">
        <v>24777021</v>
      </c>
      <c r="R35" t="s">
        <v>1280</v>
      </c>
      <c r="S35" s="330">
        <v>88272058</v>
      </c>
      <c r="T35" t="s">
        <v>1020</v>
      </c>
      <c r="U35">
        <v>24777082</v>
      </c>
    </row>
    <row r="36" spans="1:21" x14ac:dyDescent="0.25">
      <c r="A36" t="s">
        <v>1281</v>
      </c>
      <c r="B36" t="s">
        <v>1282</v>
      </c>
      <c r="C36" t="s">
        <v>1283</v>
      </c>
      <c r="D36" t="s">
        <v>64</v>
      </c>
      <c r="E36" t="s">
        <v>4</v>
      </c>
      <c r="F36" t="s">
        <v>43</v>
      </c>
      <c r="G36" t="s">
        <v>12</v>
      </c>
      <c r="H36" t="s">
        <v>2</v>
      </c>
      <c r="I36">
        <v>21001</v>
      </c>
      <c r="J36" t="s">
        <v>319</v>
      </c>
      <c r="K36" t="s">
        <v>49</v>
      </c>
      <c r="L36" t="s">
        <v>64</v>
      </c>
      <c r="M36" t="s">
        <v>264</v>
      </c>
      <c r="N36" t="s">
        <v>189</v>
      </c>
      <c r="O36" t="s">
        <v>850</v>
      </c>
      <c r="P36">
        <v>24600958</v>
      </c>
      <c r="Q36">
        <v>24600958</v>
      </c>
      <c r="R36" t="s">
        <v>1284</v>
      </c>
      <c r="S36" s="330">
        <v>24600958</v>
      </c>
      <c r="T36" t="s">
        <v>972</v>
      </c>
      <c r="U36">
        <v>24601238</v>
      </c>
    </row>
    <row r="37" spans="1:21" x14ac:dyDescent="0.25">
      <c r="A37" t="s">
        <v>1285</v>
      </c>
      <c r="B37" t="s">
        <v>1286</v>
      </c>
      <c r="C37" t="s">
        <v>1287</v>
      </c>
      <c r="D37" t="s">
        <v>69</v>
      </c>
      <c r="E37" t="s">
        <v>3</v>
      </c>
      <c r="F37" t="s">
        <v>46</v>
      </c>
      <c r="G37" t="s">
        <v>2</v>
      </c>
      <c r="H37" t="s">
        <v>5</v>
      </c>
      <c r="I37">
        <v>30104</v>
      </c>
      <c r="J37" t="s">
        <v>719</v>
      </c>
      <c r="K37" t="s">
        <v>69</v>
      </c>
      <c r="L37" t="s">
        <v>69</v>
      </c>
      <c r="M37" t="s">
        <v>784</v>
      </c>
      <c r="N37" t="s">
        <v>186</v>
      </c>
      <c r="O37" t="s">
        <v>144</v>
      </c>
      <c r="P37">
        <v>25370505</v>
      </c>
      <c r="Q37">
        <v>25372223</v>
      </c>
      <c r="R37" t="s">
        <v>1288</v>
      </c>
      <c r="S37" s="330" t="s">
        <v>1289</v>
      </c>
      <c r="T37" t="s">
        <v>974</v>
      </c>
      <c r="U37">
        <v>25371825</v>
      </c>
    </row>
    <row r="38" spans="1:21" x14ac:dyDescent="0.25">
      <c r="A38" t="s">
        <v>1290</v>
      </c>
      <c r="B38" t="s">
        <v>1291</v>
      </c>
      <c r="C38" t="s">
        <v>1292</v>
      </c>
      <c r="D38" t="s">
        <v>69</v>
      </c>
      <c r="E38" t="s">
        <v>5</v>
      </c>
      <c r="F38" t="s">
        <v>46</v>
      </c>
      <c r="G38" t="s">
        <v>7</v>
      </c>
      <c r="H38" t="s">
        <v>2</v>
      </c>
      <c r="I38">
        <v>30601</v>
      </c>
      <c r="J38" t="s">
        <v>307</v>
      </c>
      <c r="K38" t="s">
        <v>69</v>
      </c>
      <c r="L38" t="s">
        <v>809</v>
      </c>
      <c r="M38" t="s">
        <v>1293</v>
      </c>
      <c r="N38" t="s">
        <v>1293</v>
      </c>
      <c r="O38" t="s">
        <v>850</v>
      </c>
      <c r="P38">
        <v>25344027</v>
      </c>
      <c r="Q38" t="s">
        <v>951</v>
      </c>
      <c r="R38" t="s">
        <v>1294</v>
      </c>
      <c r="S38" s="330">
        <v>25344127</v>
      </c>
      <c r="T38" t="s">
        <v>975</v>
      </c>
      <c r="U38">
        <v>25515483</v>
      </c>
    </row>
    <row r="39" spans="1:21" x14ac:dyDescent="0.25">
      <c r="A39" t="s">
        <v>1295</v>
      </c>
      <c r="B39" t="s">
        <v>1296</v>
      </c>
      <c r="C39" t="s">
        <v>1297</v>
      </c>
      <c r="D39" t="s">
        <v>79</v>
      </c>
      <c r="E39" t="s">
        <v>3</v>
      </c>
      <c r="F39" t="s">
        <v>41</v>
      </c>
      <c r="G39" t="s">
        <v>112</v>
      </c>
      <c r="H39" t="s">
        <v>2</v>
      </c>
      <c r="I39">
        <v>11701</v>
      </c>
      <c r="J39" t="s">
        <v>659</v>
      </c>
      <c r="K39" t="s">
        <v>42</v>
      </c>
      <c r="L39" t="s">
        <v>828</v>
      </c>
      <c r="M39" t="s">
        <v>1298</v>
      </c>
      <c r="N39" t="s">
        <v>1298</v>
      </c>
      <c r="O39" t="s">
        <v>850</v>
      </c>
      <c r="P39">
        <v>25411043</v>
      </c>
      <c r="Q39">
        <v>25411134</v>
      </c>
      <c r="R39" t="s">
        <v>1299</v>
      </c>
      <c r="S39" s="330">
        <v>25411015</v>
      </c>
      <c r="T39" t="s">
        <v>1031</v>
      </c>
      <c r="U39">
        <v>25412000</v>
      </c>
    </row>
    <row r="40" spans="1:21" x14ac:dyDescent="0.25">
      <c r="A40" t="s">
        <v>1300</v>
      </c>
      <c r="B40" t="s">
        <v>1301</v>
      </c>
      <c r="C40" t="s">
        <v>1302</v>
      </c>
      <c r="D40" t="s">
        <v>79</v>
      </c>
      <c r="E40" t="s">
        <v>4</v>
      </c>
      <c r="F40" t="s">
        <v>41</v>
      </c>
      <c r="G40" t="s">
        <v>110</v>
      </c>
      <c r="H40" t="s">
        <v>2</v>
      </c>
      <c r="I40">
        <v>12001</v>
      </c>
      <c r="J40" t="s">
        <v>893</v>
      </c>
      <c r="K40" t="s">
        <v>42</v>
      </c>
      <c r="L40" t="s">
        <v>111</v>
      </c>
      <c r="M40" t="s">
        <v>89</v>
      </c>
      <c r="N40" t="s">
        <v>89</v>
      </c>
      <c r="O40" t="s">
        <v>850</v>
      </c>
      <c r="P40">
        <v>25466432</v>
      </c>
      <c r="Q40">
        <v>25466432</v>
      </c>
      <c r="R40" t="s">
        <v>1303</v>
      </c>
      <c r="S40" s="330">
        <v>25466432</v>
      </c>
      <c r="T40" t="s">
        <v>1012</v>
      </c>
      <c r="U40">
        <v>25467630</v>
      </c>
    </row>
    <row r="41" spans="1:21" x14ac:dyDescent="0.25">
      <c r="A41" t="s">
        <v>1304</v>
      </c>
      <c r="B41" t="s">
        <v>1305</v>
      </c>
      <c r="C41" t="s">
        <v>1306</v>
      </c>
      <c r="D41" t="s">
        <v>114</v>
      </c>
      <c r="E41" t="s">
        <v>4</v>
      </c>
      <c r="F41" t="s">
        <v>46</v>
      </c>
      <c r="G41" t="s">
        <v>6</v>
      </c>
      <c r="H41" t="s">
        <v>3</v>
      </c>
      <c r="I41">
        <v>30502</v>
      </c>
      <c r="J41" t="s">
        <v>335</v>
      </c>
      <c r="K41" t="s">
        <v>69</v>
      </c>
      <c r="L41" t="s">
        <v>114</v>
      </c>
      <c r="M41" t="s">
        <v>811</v>
      </c>
      <c r="N41" t="s">
        <v>811</v>
      </c>
      <c r="O41" t="s">
        <v>850</v>
      </c>
      <c r="P41">
        <v>25311067</v>
      </c>
      <c r="Q41">
        <v>89847666</v>
      </c>
      <c r="R41" t="s">
        <v>1307</v>
      </c>
      <c r="S41" s="330">
        <v>25311067</v>
      </c>
      <c r="T41" t="s">
        <v>998</v>
      </c>
      <c r="U41">
        <v>25567876</v>
      </c>
    </row>
    <row r="42" spans="1:21" x14ac:dyDescent="0.25">
      <c r="A42" t="s">
        <v>1308</v>
      </c>
      <c r="B42" t="s">
        <v>1309</v>
      </c>
      <c r="C42" t="s">
        <v>1310</v>
      </c>
      <c r="D42" t="s">
        <v>62</v>
      </c>
      <c r="E42" t="s">
        <v>8</v>
      </c>
      <c r="F42" t="s">
        <v>61</v>
      </c>
      <c r="G42" t="s">
        <v>10</v>
      </c>
      <c r="H42" t="s">
        <v>2</v>
      </c>
      <c r="I42">
        <v>40801</v>
      </c>
      <c r="J42" t="s">
        <v>600</v>
      </c>
      <c r="K42" t="s">
        <v>62</v>
      </c>
      <c r="L42" t="s">
        <v>786</v>
      </c>
      <c r="M42" t="s">
        <v>104</v>
      </c>
      <c r="N42" t="s">
        <v>1311</v>
      </c>
      <c r="O42" t="s">
        <v>850</v>
      </c>
      <c r="P42">
        <v>22654811</v>
      </c>
      <c r="Q42">
        <v>22654811</v>
      </c>
      <c r="R42" t="s">
        <v>1312</v>
      </c>
      <c r="S42" s="330">
        <v>22654811</v>
      </c>
      <c r="T42" t="s">
        <v>981</v>
      </c>
      <c r="U42">
        <v>22654304</v>
      </c>
    </row>
    <row r="43" spans="1:21" x14ac:dyDescent="0.25">
      <c r="A43" t="s">
        <v>1313</v>
      </c>
      <c r="B43" t="s">
        <v>1314</v>
      </c>
      <c r="C43" t="s">
        <v>1315</v>
      </c>
      <c r="D43" t="s">
        <v>62</v>
      </c>
      <c r="E43" t="s">
        <v>2</v>
      </c>
      <c r="F43" t="s">
        <v>61</v>
      </c>
      <c r="G43" t="s">
        <v>2</v>
      </c>
      <c r="H43" t="s">
        <v>2</v>
      </c>
      <c r="I43">
        <v>40101</v>
      </c>
      <c r="J43" t="s">
        <v>287</v>
      </c>
      <c r="K43" t="s">
        <v>62</v>
      </c>
      <c r="L43" t="s">
        <v>62</v>
      </c>
      <c r="M43" t="s">
        <v>62</v>
      </c>
      <c r="N43" t="s">
        <v>1316</v>
      </c>
      <c r="O43" t="s">
        <v>850</v>
      </c>
      <c r="P43">
        <v>22615289</v>
      </c>
      <c r="Q43">
        <v>22615290</v>
      </c>
      <c r="R43" t="s">
        <v>1317</v>
      </c>
      <c r="S43" s="330">
        <v>22615289</v>
      </c>
      <c r="T43" t="s">
        <v>977</v>
      </c>
      <c r="U43">
        <v>22604275</v>
      </c>
    </row>
    <row r="44" spans="1:21" x14ac:dyDescent="0.25">
      <c r="A44" t="s">
        <v>1318</v>
      </c>
      <c r="B44" t="s">
        <v>1319</v>
      </c>
      <c r="C44" t="s">
        <v>1320</v>
      </c>
      <c r="D44" t="s">
        <v>62</v>
      </c>
      <c r="E44" t="s">
        <v>8</v>
      </c>
      <c r="F44" t="s">
        <v>61</v>
      </c>
      <c r="G44" t="s">
        <v>2</v>
      </c>
      <c r="H44" t="s">
        <v>5</v>
      </c>
      <c r="I44">
        <v>40104</v>
      </c>
      <c r="J44" t="s">
        <v>417</v>
      </c>
      <c r="K44" t="s">
        <v>62</v>
      </c>
      <c r="L44" t="s">
        <v>62</v>
      </c>
      <c r="M44" t="s">
        <v>791</v>
      </c>
      <c r="N44" t="s">
        <v>791</v>
      </c>
      <c r="O44" t="s">
        <v>850</v>
      </c>
      <c r="P44">
        <v>22938390</v>
      </c>
      <c r="Q44">
        <v>22938390</v>
      </c>
      <c r="R44" t="s">
        <v>1321</v>
      </c>
      <c r="S44" s="330">
        <v>22938390</v>
      </c>
      <c r="T44" t="s">
        <v>981</v>
      </c>
      <c r="U44">
        <v>22654304</v>
      </c>
    </row>
    <row r="45" spans="1:21" x14ac:dyDescent="0.25">
      <c r="A45" t="s">
        <v>1322</v>
      </c>
      <c r="B45" t="s">
        <v>1323</v>
      </c>
      <c r="C45" t="s">
        <v>1324</v>
      </c>
      <c r="D45" t="s">
        <v>60</v>
      </c>
      <c r="E45" t="s">
        <v>4</v>
      </c>
      <c r="F45" t="s">
        <v>61</v>
      </c>
      <c r="G45" t="s">
        <v>12</v>
      </c>
      <c r="H45" t="s">
        <v>2</v>
      </c>
      <c r="I45">
        <v>41001</v>
      </c>
      <c r="J45" t="s">
        <v>611</v>
      </c>
      <c r="K45" t="s">
        <v>62</v>
      </c>
      <c r="L45" t="s">
        <v>60</v>
      </c>
      <c r="M45" t="s">
        <v>109</v>
      </c>
      <c r="N45" t="s">
        <v>109</v>
      </c>
      <c r="O45" t="s">
        <v>850</v>
      </c>
      <c r="P45">
        <v>27667246</v>
      </c>
      <c r="Q45">
        <v>27666172</v>
      </c>
      <c r="R45" t="s">
        <v>1325</v>
      </c>
      <c r="S45" s="330">
        <v>27667246</v>
      </c>
      <c r="T45" t="s">
        <v>1026</v>
      </c>
      <c r="U45">
        <v>27666283</v>
      </c>
    </row>
    <row r="46" spans="1:21" x14ac:dyDescent="0.25">
      <c r="A46" t="s">
        <v>1326</v>
      </c>
      <c r="B46" t="s">
        <v>1327</v>
      </c>
      <c r="C46" t="s">
        <v>1328</v>
      </c>
      <c r="D46" t="s">
        <v>85</v>
      </c>
      <c r="E46" t="s">
        <v>3</v>
      </c>
      <c r="F46" t="s">
        <v>68</v>
      </c>
      <c r="G46" t="s">
        <v>2</v>
      </c>
      <c r="H46" t="s">
        <v>2</v>
      </c>
      <c r="I46">
        <v>50101</v>
      </c>
      <c r="J46" t="s">
        <v>288</v>
      </c>
      <c r="K46" t="s">
        <v>787</v>
      </c>
      <c r="L46" t="s">
        <v>85</v>
      </c>
      <c r="M46" t="s">
        <v>85</v>
      </c>
      <c r="N46" t="s">
        <v>1329</v>
      </c>
      <c r="O46" t="s">
        <v>850</v>
      </c>
      <c r="P46">
        <v>21016372</v>
      </c>
      <c r="Q46" t="s">
        <v>951</v>
      </c>
      <c r="R46" t="s">
        <v>1330</v>
      </c>
      <c r="S46" s="330">
        <v>71111293</v>
      </c>
      <c r="T46" t="s">
        <v>1077</v>
      </c>
      <c r="U46">
        <v>85976933</v>
      </c>
    </row>
    <row r="47" spans="1:21" x14ac:dyDescent="0.25">
      <c r="A47" t="s">
        <v>1331</v>
      </c>
      <c r="B47" t="s">
        <v>1332</v>
      </c>
      <c r="C47" t="s">
        <v>1333</v>
      </c>
      <c r="D47" t="s">
        <v>85</v>
      </c>
      <c r="E47" t="s">
        <v>4</v>
      </c>
      <c r="F47" t="s">
        <v>68</v>
      </c>
      <c r="G47" t="s">
        <v>5</v>
      </c>
      <c r="H47" t="s">
        <v>3</v>
      </c>
      <c r="I47">
        <v>50402</v>
      </c>
      <c r="J47" t="s">
        <v>920</v>
      </c>
      <c r="K47" t="s">
        <v>787</v>
      </c>
      <c r="L47" t="s">
        <v>86</v>
      </c>
      <c r="M47" t="s">
        <v>855</v>
      </c>
      <c r="N47" t="s">
        <v>855</v>
      </c>
      <c r="O47" t="s">
        <v>850</v>
      </c>
      <c r="P47">
        <v>26730527</v>
      </c>
      <c r="Q47">
        <v>26730027</v>
      </c>
      <c r="R47" t="s">
        <v>1334</v>
      </c>
      <c r="S47" s="330">
        <v>70139087</v>
      </c>
      <c r="T47" t="s">
        <v>983</v>
      </c>
      <c r="U47">
        <v>26711140</v>
      </c>
    </row>
    <row r="48" spans="1:21" x14ac:dyDescent="0.25">
      <c r="A48" t="s">
        <v>1335</v>
      </c>
      <c r="B48" t="s">
        <v>1336</v>
      </c>
      <c r="C48" t="s">
        <v>1337</v>
      </c>
      <c r="D48" t="s">
        <v>118</v>
      </c>
      <c r="E48" t="s">
        <v>8</v>
      </c>
      <c r="F48" t="s">
        <v>68</v>
      </c>
      <c r="G48" t="s">
        <v>11</v>
      </c>
      <c r="H48" t="s">
        <v>2</v>
      </c>
      <c r="I48">
        <v>50901</v>
      </c>
      <c r="J48" t="s">
        <v>317</v>
      </c>
      <c r="K48" t="s">
        <v>787</v>
      </c>
      <c r="L48" t="s">
        <v>804</v>
      </c>
      <c r="M48" t="s">
        <v>1338</v>
      </c>
      <c r="N48" t="s">
        <v>1338</v>
      </c>
      <c r="O48" t="s">
        <v>850</v>
      </c>
      <c r="P48">
        <v>26577010</v>
      </c>
      <c r="Q48">
        <v>26577364</v>
      </c>
      <c r="R48" t="s">
        <v>1339</v>
      </c>
      <c r="S48" s="330">
        <v>88745417</v>
      </c>
      <c r="T48" t="s">
        <v>1025</v>
      </c>
      <c r="U48">
        <v>88495890</v>
      </c>
    </row>
    <row r="49" spans="1:21" x14ac:dyDescent="0.25">
      <c r="A49" t="s">
        <v>1340</v>
      </c>
      <c r="B49" t="s">
        <v>1341</v>
      </c>
      <c r="C49" t="s">
        <v>1342</v>
      </c>
      <c r="D49" t="s">
        <v>118</v>
      </c>
      <c r="E49" t="s">
        <v>6</v>
      </c>
      <c r="F49" t="s">
        <v>68</v>
      </c>
      <c r="G49" t="s">
        <v>15</v>
      </c>
      <c r="H49" t="s">
        <v>2</v>
      </c>
      <c r="I49">
        <v>51101</v>
      </c>
      <c r="J49" t="s">
        <v>323</v>
      </c>
      <c r="K49" t="s">
        <v>787</v>
      </c>
      <c r="L49" t="s">
        <v>1343</v>
      </c>
      <c r="M49" t="s">
        <v>1343</v>
      </c>
      <c r="N49" t="s">
        <v>1344</v>
      </c>
      <c r="O49" t="s">
        <v>850</v>
      </c>
      <c r="P49">
        <v>26599045</v>
      </c>
      <c r="Q49">
        <v>26599045</v>
      </c>
      <c r="R49" t="s">
        <v>1345</v>
      </c>
      <c r="S49" s="330">
        <v>26599045</v>
      </c>
      <c r="T49" t="s">
        <v>1346</v>
      </c>
      <c r="U49">
        <v>63790353</v>
      </c>
    </row>
    <row r="50" spans="1:21" x14ac:dyDescent="0.25">
      <c r="A50" t="s">
        <v>1347</v>
      </c>
      <c r="B50" t="s">
        <v>1348</v>
      </c>
      <c r="C50" t="s">
        <v>1349</v>
      </c>
      <c r="D50" t="s">
        <v>118</v>
      </c>
      <c r="E50" t="s">
        <v>2</v>
      </c>
      <c r="F50" t="s">
        <v>68</v>
      </c>
      <c r="G50" t="s">
        <v>3</v>
      </c>
      <c r="H50" t="s">
        <v>2</v>
      </c>
      <c r="I50">
        <v>50201</v>
      </c>
      <c r="J50" t="s">
        <v>291</v>
      </c>
      <c r="K50" t="s">
        <v>787</v>
      </c>
      <c r="L50" t="s">
        <v>118</v>
      </c>
      <c r="M50" t="s">
        <v>118</v>
      </c>
      <c r="N50" t="s">
        <v>1350</v>
      </c>
      <c r="O50" t="s">
        <v>850</v>
      </c>
      <c r="P50">
        <v>26855292</v>
      </c>
      <c r="Q50">
        <v>26855292</v>
      </c>
      <c r="R50" t="s">
        <v>1351</v>
      </c>
      <c r="S50" s="330">
        <v>26855292</v>
      </c>
      <c r="T50" t="s">
        <v>982</v>
      </c>
      <c r="U50">
        <v>26867009</v>
      </c>
    </row>
    <row r="51" spans="1:21" x14ac:dyDescent="0.25">
      <c r="A51" t="s">
        <v>1352</v>
      </c>
      <c r="B51" t="s">
        <v>1353</v>
      </c>
      <c r="C51" t="s">
        <v>1354</v>
      </c>
      <c r="D51" t="s">
        <v>118</v>
      </c>
      <c r="E51" t="s">
        <v>4</v>
      </c>
      <c r="F51" t="s">
        <v>68</v>
      </c>
      <c r="G51" t="s">
        <v>3</v>
      </c>
      <c r="H51" t="s">
        <v>3</v>
      </c>
      <c r="I51">
        <v>50202</v>
      </c>
      <c r="J51" t="s">
        <v>637</v>
      </c>
      <c r="K51" t="s">
        <v>787</v>
      </c>
      <c r="L51" t="s">
        <v>118</v>
      </c>
      <c r="M51" t="s">
        <v>1355</v>
      </c>
      <c r="N51" t="s">
        <v>1356</v>
      </c>
      <c r="O51" t="s">
        <v>850</v>
      </c>
      <c r="P51">
        <v>26591313</v>
      </c>
      <c r="Q51">
        <v>26593333</v>
      </c>
      <c r="R51" t="s">
        <v>1357</v>
      </c>
      <c r="S51" s="330">
        <v>26591313</v>
      </c>
      <c r="T51" t="s">
        <v>1358</v>
      </c>
      <c r="U51">
        <v>26853425</v>
      </c>
    </row>
    <row r="52" spans="1:21" x14ac:dyDescent="0.25">
      <c r="A52" t="s">
        <v>1359</v>
      </c>
      <c r="B52" t="s">
        <v>1360</v>
      </c>
      <c r="C52" t="s">
        <v>1361</v>
      </c>
      <c r="D52" t="s">
        <v>118</v>
      </c>
      <c r="E52" t="s">
        <v>5</v>
      </c>
      <c r="F52" t="s">
        <v>68</v>
      </c>
      <c r="G52" t="s">
        <v>3</v>
      </c>
      <c r="H52" t="s">
        <v>4</v>
      </c>
      <c r="I52">
        <v>50203</v>
      </c>
      <c r="J52" t="s">
        <v>368</v>
      </c>
      <c r="K52" t="s">
        <v>787</v>
      </c>
      <c r="L52" t="s">
        <v>118</v>
      </c>
      <c r="M52" t="s">
        <v>71</v>
      </c>
      <c r="N52" t="s">
        <v>77</v>
      </c>
      <c r="O52" t="s">
        <v>850</v>
      </c>
      <c r="P52">
        <v>45001829</v>
      </c>
      <c r="Q52">
        <v>88945445</v>
      </c>
      <c r="R52" t="s">
        <v>1362</v>
      </c>
      <c r="S52" s="330">
        <v>88393491</v>
      </c>
      <c r="T52" t="s">
        <v>1363</v>
      </c>
      <c r="U52">
        <v>26853425</v>
      </c>
    </row>
    <row r="53" spans="1:21" x14ac:dyDescent="0.25">
      <c r="A53" t="s">
        <v>1364</v>
      </c>
      <c r="B53" t="s">
        <v>1365</v>
      </c>
      <c r="C53" t="s">
        <v>1366</v>
      </c>
      <c r="D53" t="s">
        <v>67</v>
      </c>
      <c r="E53" t="s">
        <v>6</v>
      </c>
      <c r="F53" t="s">
        <v>68</v>
      </c>
      <c r="G53" t="s">
        <v>6</v>
      </c>
      <c r="H53" t="s">
        <v>2</v>
      </c>
      <c r="I53">
        <v>50501</v>
      </c>
      <c r="J53" t="s">
        <v>304</v>
      </c>
      <c r="K53" t="s">
        <v>787</v>
      </c>
      <c r="L53" t="s">
        <v>810</v>
      </c>
      <c r="M53" t="s">
        <v>1367</v>
      </c>
      <c r="N53" t="s">
        <v>1368</v>
      </c>
      <c r="O53" t="s">
        <v>850</v>
      </c>
      <c r="P53">
        <v>26886103</v>
      </c>
      <c r="Q53">
        <v>26886103</v>
      </c>
      <c r="R53" t="s">
        <v>1369</v>
      </c>
      <c r="S53" s="330">
        <v>26887460</v>
      </c>
      <c r="T53" t="s">
        <v>1078</v>
      </c>
      <c r="U53">
        <v>26886206</v>
      </c>
    </row>
    <row r="54" spans="1:21" x14ac:dyDescent="0.25">
      <c r="A54" t="s">
        <v>1370</v>
      </c>
      <c r="B54" s="331" t="s">
        <v>1371</v>
      </c>
      <c r="C54" t="s">
        <v>1372</v>
      </c>
      <c r="D54" t="s">
        <v>67</v>
      </c>
      <c r="E54" t="s">
        <v>3</v>
      </c>
      <c r="F54" t="s">
        <v>68</v>
      </c>
      <c r="G54" t="s">
        <v>4</v>
      </c>
      <c r="H54" t="s">
        <v>4</v>
      </c>
      <c r="I54">
        <v>50303</v>
      </c>
      <c r="J54" t="s">
        <v>374</v>
      </c>
      <c r="K54" t="s">
        <v>787</v>
      </c>
      <c r="L54" t="s">
        <v>67</v>
      </c>
      <c r="M54" t="s">
        <v>1373</v>
      </c>
      <c r="N54" t="s">
        <v>1374</v>
      </c>
      <c r="O54" t="s">
        <v>850</v>
      </c>
      <c r="P54">
        <v>26580054</v>
      </c>
      <c r="Q54">
        <v>26580054</v>
      </c>
      <c r="R54" t="s">
        <v>1375</v>
      </c>
      <c r="S54" s="330">
        <v>26580054</v>
      </c>
      <c r="T54" t="s">
        <v>1376</v>
      </c>
      <c r="U54">
        <v>26800655</v>
      </c>
    </row>
    <row r="55" spans="1:21" x14ac:dyDescent="0.25">
      <c r="A55" t="s">
        <v>1377</v>
      </c>
      <c r="B55" t="s">
        <v>1378</v>
      </c>
      <c r="C55" t="s">
        <v>1379</v>
      </c>
      <c r="D55" t="s">
        <v>67</v>
      </c>
      <c r="E55" t="s">
        <v>8</v>
      </c>
      <c r="F55" t="s">
        <v>68</v>
      </c>
      <c r="G55" t="s">
        <v>4</v>
      </c>
      <c r="H55" t="s">
        <v>2</v>
      </c>
      <c r="I55">
        <v>50301</v>
      </c>
      <c r="J55" t="s">
        <v>294</v>
      </c>
      <c r="K55" t="s">
        <v>787</v>
      </c>
      <c r="L55" t="s">
        <v>67</v>
      </c>
      <c r="M55" t="s">
        <v>67</v>
      </c>
      <c r="N55" t="s">
        <v>1380</v>
      </c>
      <c r="O55" t="s">
        <v>850</v>
      </c>
      <c r="P55">
        <v>26800315</v>
      </c>
      <c r="Q55">
        <v>26800315</v>
      </c>
      <c r="R55" t="s">
        <v>1381</v>
      </c>
      <c r="S55" s="330">
        <v>26800315</v>
      </c>
      <c r="T55" t="s">
        <v>1382</v>
      </c>
      <c r="U55">
        <v>85975452</v>
      </c>
    </row>
    <row r="56" spans="1:21" x14ac:dyDescent="0.25">
      <c r="A56" t="s">
        <v>1383</v>
      </c>
      <c r="B56" t="s">
        <v>1384</v>
      </c>
      <c r="C56" t="s">
        <v>1385</v>
      </c>
      <c r="D56" t="s">
        <v>67</v>
      </c>
      <c r="E56" t="s">
        <v>8</v>
      </c>
      <c r="F56" t="s">
        <v>68</v>
      </c>
      <c r="G56" t="s">
        <v>4</v>
      </c>
      <c r="H56" t="s">
        <v>8</v>
      </c>
      <c r="I56">
        <v>50307</v>
      </c>
      <c r="J56" t="s">
        <v>762</v>
      </c>
      <c r="K56" t="s">
        <v>787</v>
      </c>
      <c r="L56" t="s">
        <v>67</v>
      </c>
      <c r="M56" t="s">
        <v>1386</v>
      </c>
      <c r="N56" t="s">
        <v>115</v>
      </c>
      <c r="O56" t="s">
        <v>850</v>
      </c>
      <c r="P56">
        <v>26811882</v>
      </c>
      <c r="Q56">
        <v>26811881</v>
      </c>
      <c r="R56" t="s">
        <v>951</v>
      </c>
      <c r="S56" s="330">
        <v>26811882</v>
      </c>
      <c r="T56" t="s">
        <v>1387</v>
      </c>
      <c r="U56">
        <v>26801659</v>
      </c>
    </row>
    <row r="57" spans="1:21" x14ac:dyDescent="0.25">
      <c r="A57" t="s">
        <v>1388</v>
      </c>
      <c r="B57" t="s">
        <v>1389</v>
      </c>
      <c r="C57" t="s">
        <v>1390</v>
      </c>
      <c r="D57" t="s">
        <v>67</v>
      </c>
      <c r="E57" t="s">
        <v>4</v>
      </c>
      <c r="F57" t="s">
        <v>68</v>
      </c>
      <c r="G57" t="s">
        <v>4</v>
      </c>
      <c r="H57" t="s">
        <v>6</v>
      </c>
      <c r="I57">
        <v>50305</v>
      </c>
      <c r="J57" t="s">
        <v>469</v>
      </c>
      <c r="K57" t="s">
        <v>787</v>
      </c>
      <c r="L57" t="s">
        <v>67</v>
      </c>
      <c r="M57" t="s">
        <v>120</v>
      </c>
      <c r="N57" t="s">
        <v>120</v>
      </c>
      <c r="O57" t="s">
        <v>850</v>
      </c>
      <c r="P57">
        <v>26750194</v>
      </c>
      <c r="Q57">
        <v>26750194</v>
      </c>
      <c r="R57" t="s">
        <v>1391</v>
      </c>
      <c r="S57" s="330">
        <v>26750194</v>
      </c>
      <c r="T57" t="s">
        <v>995</v>
      </c>
      <c r="U57">
        <v>26750475</v>
      </c>
    </row>
    <row r="58" spans="1:21" x14ac:dyDescent="0.25">
      <c r="A58" t="s">
        <v>1392</v>
      </c>
      <c r="B58" t="s">
        <v>1393</v>
      </c>
      <c r="C58" t="s">
        <v>1394</v>
      </c>
      <c r="D58" t="s">
        <v>67</v>
      </c>
      <c r="E58" t="s">
        <v>7</v>
      </c>
      <c r="F58" t="s">
        <v>68</v>
      </c>
      <c r="G58" t="s">
        <v>6</v>
      </c>
      <c r="H58" t="s">
        <v>4</v>
      </c>
      <c r="I58">
        <v>50503</v>
      </c>
      <c r="J58" t="s">
        <v>388</v>
      </c>
      <c r="K58" t="s">
        <v>787</v>
      </c>
      <c r="L58" t="s">
        <v>810</v>
      </c>
      <c r="M58" t="s">
        <v>818</v>
      </c>
      <c r="N58" t="s">
        <v>818</v>
      </c>
      <c r="O58" t="s">
        <v>850</v>
      </c>
      <c r="P58">
        <v>26974095</v>
      </c>
      <c r="Q58">
        <v>26974094</v>
      </c>
      <c r="R58" t="s">
        <v>1395</v>
      </c>
      <c r="S58" s="330">
        <v>89749939</v>
      </c>
      <c r="T58" t="s">
        <v>1019</v>
      </c>
      <c r="U58">
        <v>83909628</v>
      </c>
    </row>
    <row r="59" spans="1:21" x14ac:dyDescent="0.25">
      <c r="A59" t="s">
        <v>1396</v>
      </c>
      <c r="B59" t="s">
        <v>1397</v>
      </c>
      <c r="C59" t="s">
        <v>1398</v>
      </c>
      <c r="D59" t="s">
        <v>99</v>
      </c>
      <c r="E59" t="s">
        <v>3</v>
      </c>
      <c r="F59" t="s">
        <v>68</v>
      </c>
      <c r="G59" t="s">
        <v>8</v>
      </c>
      <c r="H59" t="s">
        <v>2</v>
      </c>
      <c r="I59">
        <v>50701</v>
      </c>
      <c r="J59" t="s">
        <v>312</v>
      </c>
      <c r="K59" t="s">
        <v>787</v>
      </c>
      <c r="L59" t="s">
        <v>794</v>
      </c>
      <c r="M59" t="s">
        <v>1399</v>
      </c>
      <c r="N59" t="s">
        <v>1399</v>
      </c>
      <c r="O59" t="s">
        <v>850</v>
      </c>
      <c r="P59">
        <v>26620246</v>
      </c>
      <c r="Q59">
        <v>26621798</v>
      </c>
      <c r="R59" t="s">
        <v>1400</v>
      </c>
      <c r="S59" s="330">
        <v>26620246</v>
      </c>
      <c r="T59" t="s">
        <v>1401</v>
      </c>
      <c r="U59">
        <v>26620685</v>
      </c>
    </row>
    <row r="60" spans="1:21" x14ac:dyDescent="0.25">
      <c r="A60" t="s">
        <v>1402</v>
      </c>
      <c r="B60" t="s">
        <v>1403</v>
      </c>
      <c r="C60" t="s">
        <v>1404</v>
      </c>
      <c r="D60" t="s">
        <v>121</v>
      </c>
      <c r="E60" t="s">
        <v>5</v>
      </c>
      <c r="F60" t="s">
        <v>55</v>
      </c>
      <c r="G60" t="s">
        <v>2</v>
      </c>
      <c r="H60" t="s">
        <v>5</v>
      </c>
      <c r="I60">
        <v>60104</v>
      </c>
      <c r="J60" t="s">
        <v>419</v>
      </c>
      <c r="K60" t="s">
        <v>56</v>
      </c>
      <c r="L60" t="s">
        <v>56</v>
      </c>
      <c r="M60" t="s">
        <v>119</v>
      </c>
      <c r="N60" t="s">
        <v>1405</v>
      </c>
      <c r="O60" t="s">
        <v>850</v>
      </c>
      <c r="P60">
        <v>26500140</v>
      </c>
      <c r="Q60">
        <v>26500140</v>
      </c>
      <c r="R60" t="s">
        <v>1406</v>
      </c>
      <c r="S60" s="330">
        <v>83767115</v>
      </c>
      <c r="T60" t="s">
        <v>1407</v>
      </c>
      <c r="U60">
        <v>86505339</v>
      </c>
    </row>
    <row r="61" spans="1:21" x14ac:dyDescent="0.25">
      <c r="A61" t="s">
        <v>1408</v>
      </c>
      <c r="B61" t="s">
        <v>1409</v>
      </c>
      <c r="C61" t="s">
        <v>1410</v>
      </c>
      <c r="D61" t="s">
        <v>56</v>
      </c>
      <c r="E61" t="s">
        <v>2</v>
      </c>
      <c r="F61" t="s">
        <v>55</v>
      </c>
      <c r="G61" t="s">
        <v>2</v>
      </c>
      <c r="H61" t="s">
        <v>10</v>
      </c>
      <c r="I61">
        <v>60108</v>
      </c>
      <c r="J61" t="s">
        <v>487</v>
      </c>
      <c r="K61" t="s">
        <v>56</v>
      </c>
      <c r="L61" t="s">
        <v>56</v>
      </c>
      <c r="M61" t="s">
        <v>789</v>
      </c>
      <c r="N61" t="s">
        <v>1411</v>
      </c>
      <c r="O61" t="s">
        <v>850</v>
      </c>
      <c r="P61">
        <v>26630274</v>
      </c>
      <c r="Q61">
        <v>26630274</v>
      </c>
      <c r="R61" t="s">
        <v>1412</v>
      </c>
      <c r="S61" s="330">
        <v>26630274</v>
      </c>
      <c r="T61" t="s">
        <v>987</v>
      </c>
      <c r="U61">
        <v>26639730</v>
      </c>
    </row>
    <row r="62" spans="1:21" x14ac:dyDescent="0.25">
      <c r="A62" t="s">
        <v>1413</v>
      </c>
      <c r="B62" t="s">
        <v>1414</v>
      </c>
      <c r="C62" t="s">
        <v>1415</v>
      </c>
      <c r="D62" t="s">
        <v>121</v>
      </c>
      <c r="E62" t="s">
        <v>2</v>
      </c>
      <c r="F62" t="s">
        <v>55</v>
      </c>
      <c r="G62" t="s">
        <v>2</v>
      </c>
      <c r="H62" t="s">
        <v>6</v>
      </c>
      <c r="I62">
        <v>60105</v>
      </c>
      <c r="J62" t="s">
        <v>461</v>
      </c>
      <c r="K62" t="s">
        <v>56</v>
      </c>
      <c r="L62" t="s">
        <v>56</v>
      </c>
      <c r="M62" t="s">
        <v>829</v>
      </c>
      <c r="N62" t="s">
        <v>829</v>
      </c>
      <c r="O62" t="s">
        <v>850</v>
      </c>
      <c r="P62">
        <v>26411446</v>
      </c>
      <c r="Q62">
        <v>24410125</v>
      </c>
      <c r="R62" t="s">
        <v>1416</v>
      </c>
      <c r="S62" s="330">
        <v>26410125</v>
      </c>
      <c r="T62" t="s">
        <v>1032</v>
      </c>
      <c r="U62">
        <v>21007583</v>
      </c>
    </row>
    <row r="63" spans="1:21" x14ac:dyDescent="0.25">
      <c r="A63" t="s">
        <v>1417</v>
      </c>
      <c r="B63" t="s">
        <v>1418</v>
      </c>
      <c r="C63" t="s">
        <v>1419</v>
      </c>
      <c r="D63" t="s">
        <v>121</v>
      </c>
      <c r="E63" t="s">
        <v>3</v>
      </c>
      <c r="F63" t="s">
        <v>55</v>
      </c>
      <c r="G63" t="s">
        <v>2</v>
      </c>
      <c r="H63" t="s">
        <v>15</v>
      </c>
      <c r="I63">
        <v>60111</v>
      </c>
      <c r="J63" t="s">
        <v>767</v>
      </c>
      <c r="K63" t="s">
        <v>56</v>
      </c>
      <c r="L63" t="s">
        <v>56</v>
      </c>
      <c r="M63" t="s">
        <v>266</v>
      </c>
      <c r="N63" t="s">
        <v>266</v>
      </c>
      <c r="O63" t="s">
        <v>850</v>
      </c>
      <c r="P63">
        <v>26420280</v>
      </c>
      <c r="Q63">
        <v>26420179</v>
      </c>
      <c r="R63" t="s">
        <v>1420</v>
      </c>
      <c r="S63" s="330">
        <v>26420280</v>
      </c>
      <c r="T63" t="s">
        <v>1085</v>
      </c>
      <c r="U63">
        <v>26420211</v>
      </c>
    </row>
    <row r="64" spans="1:21" x14ac:dyDescent="0.25">
      <c r="A64" t="s">
        <v>1421</v>
      </c>
      <c r="B64" t="s">
        <v>1422</v>
      </c>
      <c r="C64" t="s">
        <v>1423</v>
      </c>
      <c r="D64" t="s">
        <v>56</v>
      </c>
      <c r="E64" t="s">
        <v>7</v>
      </c>
      <c r="F64" t="s">
        <v>55</v>
      </c>
      <c r="G64" t="s">
        <v>16</v>
      </c>
      <c r="H64" t="s">
        <v>2</v>
      </c>
      <c r="I64">
        <v>61201</v>
      </c>
      <c r="J64" t="s">
        <v>845</v>
      </c>
      <c r="K64" t="s">
        <v>56</v>
      </c>
      <c r="L64" t="s">
        <v>257</v>
      </c>
      <c r="M64" t="s">
        <v>257</v>
      </c>
      <c r="N64" t="s">
        <v>265</v>
      </c>
      <c r="O64" t="s">
        <v>850</v>
      </c>
      <c r="P64">
        <v>26455014</v>
      </c>
      <c r="Q64">
        <v>26455804</v>
      </c>
      <c r="R64" t="s">
        <v>1424</v>
      </c>
      <c r="S64" s="330">
        <v>26455804</v>
      </c>
      <c r="T64" t="s">
        <v>1029</v>
      </c>
      <c r="U64">
        <v>26455244</v>
      </c>
    </row>
    <row r="65" spans="1:21" x14ac:dyDescent="0.25">
      <c r="A65" t="s">
        <v>1425</v>
      </c>
      <c r="B65" t="s">
        <v>1426</v>
      </c>
      <c r="C65" t="s">
        <v>1427</v>
      </c>
      <c r="D65" t="s">
        <v>180</v>
      </c>
      <c r="E65" t="s">
        <v>8</v>
      </c>
      <c r="F65" t="s">
        <v>55</v>
      </c>
      <c r="G65" t="s">
        <v>6</v>
      </c>
      <c r="H65" t="s">
        <v>3</v>
      </c>
      <c r="I65">
        <v>60502</v>
      </c>
      <c r="J65" t="s">
        <v>338</v>
      </c>
      <c r="K65" t="s">
        <v>56</v>
      </c>
      <c r="L65" t="s">
        <v>797</v>
      </c>
      <c r="M65" t="s">
        <v>1428</v>
      </c>
      <c r="N65" t="s">
        <v>1429</v>
      </c>
      <c r="O65" t="s">
        <v>850</v>
      </c>
      <c r="P65">
        <v>27866156</v>
      </c>
      <c r="Q65">
        <v>88812945</v>
      </c>
      <c r="R65" t="s">
        <v>1430</v>
      </c>
      <c r="S65" s="330">
        <v>27866156</v>
      </c>
      <c r="T65" t="s">
        <v>1431</v>
      </c>
      <c r="U65">
        <v>27866209</v>
      </c>
    </row>
    <row r="66" spans="1:21" x14ac:dyDescent="0.25">
      <c r="A66" t="s">
        <v>1432</v>
      </c>
      <c r="B66" t="s">
        <v>1433</v>
      </c>
      <c r="C66" t="s">
        <v>1434</v>
      </c>
      <c r="D66" t="s">
        <v>54</v>
      </c>
      <c r="E66" t="s">
        <v>2</v>
      </c>
      <c r="F66" t="s">
        <v>55</v>
      </c>
      <c r="G66" t="s">
        <v>8</v>
      </c>
      <c r="H66" t="s">
        <v>2</v>
      </c>
      <c r="I66">
        <v>60701</v>
      </c>
      <c r="J66" t="s">
        <v>313</v>
      </c>
      <c r="K66" t="s">
        <v>56</v>
      </c>
      <c r="L66" t="s">
        <v>57</v>
      </c>
      <c r="M66" t="s">
        <v>57</v>
      </c>
      <c r="N66" t="s">
        <v>1435</v>
      </c>
      <c r="O66" t="s">
        <v>850</v>
      </c>
      <c r="P66">
        <v>27750142</v>
      </c>
      <c r="Q66" t="s">
        <v>951</v>
      </c>
      <c r="R66" t="s">
        <v>1436</v>
      </c>
      <c r="S66" s="330">
        <v>27750142</v>
      </c>
      <c r="T66" t="s">
        <v>1437</v>
      </c>
      <c r="U66">
        <v>27750256</v>
      </c>
    </row>
    <row r="67" spans="1:21" x14ac:dyDescent="0.25">
      <c r="A67" t="s">
        <v>1438</v>
      </c>
      <c r="B67" t="s">
        <v>1439</v>
      </c>
      <c r="C67" t="s">
        <v>1440</v>
      </c>
      <c r="D67" t="s">
        <v>54</v>
      </c>
      <c r="E67" t="s">
        <v>6</v>
      </c>
      <c r="F67" t="s">
        <v>55</v>
      </c>
      <c r="G67" t="s">
        <v>10</v>
      </c>
      <c r="H67" t="s">
        <v>2</v>
      </c>
      <c r="I67">
        <v>60801</v>
      </c>
      <c r="J67" t="s">
        <v>314</v>
      </c>
      <c r="K67" t="s">
        <v>56</v>
      </c>
      <c r="L67" t="s">
        <v>798</v>
      </c>
      <c r="M67" t="s">
        <v>105</v>
      </c>
      <c r="N67" t="s">
        <v>105</v>
      </c>
      <c r="O67" t="s">
        <v>850</v>
      </c>
      <c r="P67">
        <v>27733125</v>
      </c>
      <c r="Q67">
        <v>27733125</v>
      </c>
      <c r="R67" t="s">
        <v>1441</v>
      </c>
      <c r="S67" s="330">
        <v>27733125</v>
      </c>
      <c r="T67" t="s">
        <v>1021</v>
      </c>
      <c r="U67">
        <v>27733387</v>
      </c>
    </row>
    <row r="68" spans="1:21" x14ac:dyDescent="0.25">
      <c r="A68" t="s">
        <v>1442</v>
      </c>
      <c r="B68" t="s">
        <v>1443</v>
      </c>
      <c r="C68" t="s">
        <v>1444</v>
      </c>
      <c r="D68" t="s">
        <v>54</v>
      </c>
      <c r="E68" t="s">
        <v>7</v>
      </c>
      <c r="F68" t="s">
        <v>55</v>
      </c>
      <c r="G68" t="s">
        <v>10</v>
      </c>
      <c r="H68" t="s">
        <v>3</v>
      </c>
      <c r="I68">
        <v>60802</v>
      </c>
      <c r="J68" t="s">
        <v>347</v>
      </c>
      <c r="K68" t="s">
        <v>56</v>
      </c>
      <c r="L68" t="s">
        <v>798</v>
      </c>
      <c r="M68" t="s">
        <v>812</v>
      </c>
      <c r="N68" t="s">
        <v>58</v>
      </c>
      <c r="O68" t="s">
        <v>850</v>
      </c>
      <c r="P68">
        <v>27840616</v>
      </c>
      <c r="Q68">
        <v>27840616</v>
      </c>
      <c r="R68" t="s">
        <v>1445</v>
      </c>
      <c r="S68" s="330">
        <v>27840616</v>
      </c>
      <c r="T68" t="s">
        <v>1008</v>
      </c>
      <c r="U68">
        <v>27730230</v>
      </c>
    </row>
    <row r="69" spans="1:21" x14ac:dyDescent="0.25">
      <c r="A69" t="s">
        <v>1446</v>
      </c>
      <c r="B69" t="s">
        <v>1447</v>
      </c>
      <c r="C69" t="s">
        <v>1448</v>
      </c>
      <c r="D69" t="s">
        <v>54</v>
      </c>
      <c r="E69" t="s">
        <v>5</v>
      </c>
      <c r="F69" t="s">
        <v>55</v>
      </c>
      <c r="G69" t="s">
        <v>8</v>
      </c>
      <c r="H69" t="s">
        <v>4</v>
      </c>
      <c r="I69">
        <v>60703</v>
      </c>
      <c r="J69" t="s">
        <v>714</v>
      </c>
      <c r="K69" t="s">
        <v>56</v>
      </c>
      <c r="L69" t="s">
        <v>57</v>
      </c>
      <c r="M69" t="s">
        <v>1449</v>
      </c>
      <c r="N69" t="s">
        <v>1450</v>
      </c>
      <c r="O69" t="s">
        <v>850</v>
      </c>
      <c r="P69">
        <v>27899047</v>
      </c>
      <c r="Q69">
        <v>27899047</v>
      </c>
      <c r="R69" t="s">
        <v>1451</v>
      </c>
      <c r="S69" s="330">
        <v>27899047</v>
      </c>
      <c r="T69" t="s">
        <v>1452</v>
      </c>
      <c r="U69">
        <v>27899336</v>
      </c>
    </row>
    <row r="70" spans="1:21" x14ac:dyDescent="0.25">
      <c r="A70" t="s">
        <v>1453</v>
      </c>
      <c r="B70" t="s">
        <v>1454</v>
      </c>
      <c r="C70" t="s">
        <v>1455</v>
      </c>
      <c r="D70" t="s">
        <v>54</v>
      </c>
      <c r="E70" t="s">
        <v>12</v>
      </c>
      <c r="F70" t="s">
        <v>55</v>
      </c>
      <c r="G70" t="s">
        <v>12</v>
      </c>
      <c r="H70" t="s">
        <v>3</v>
      </c>
      <c r="I70">
        <v>61002</v>
      </c>
      <c r="J70" t="s">
        <v>357</v>
      </c>
      <c r="K70" t="s">
        <v>56</v>
      </c>
      <c r="L70" t="s">
        <v>788</v>
      </c>
      <c r="M70" t="s">
        <v>1456</v>
      </c>
      <c r="N70" t="s">
        <v>1456</v>
      </c>
      <c r="O70" t="s">
        <v>850</v>
      </c>
      <c r="P70">
        <v>27321139</v>
      </c>
      <c r="Q70">
        <v>27321139</v>
      </c>
      <c r="R70" t="s">
        <v>1457</v>
      </c>
      <c r="S70" s="330">
        <v>27321139</v>
      </c>
      <c r="T70" t="s">
        <v>1087</v>
      </c>
      <c r="U70">
        <v>27322287</v>
      </c>
    </row>
    <row r="71" spans="1:21" x14ac:dyDescent="0.25">
      <c r="A71" t="s">
        <v>1458</v>
      </c>
      <c r="B71" t="s">
        <v>1459</v>
      </c>
      <c r="C71" t="s">
        <v>1460</v>
      </c>
      <c r="D71" t="s">
        <v>54</v>
      </c>
      <c r="E71" t="s">
        <v>4</v>
      </c>
      <c r="F71" t="s">
        <v>55</v>
      </c>
      <c r="G71" t="s">
        <v>17</v>
      </c>
      <c r="H71" t="s">
        <v>2</v>
      </c>
      <c r="I71">
        <v>61301</v>
      </c>
      <c r="J71" t="s">
        <v>849</v>
      </c>
      <c r="K71" t="s">
        <v>56</v>
      </c>
      <c r="L71" t="s">
        <v>813</v>
      </c>
      <c r="M71" t="s">
        <v>813</v>
      </c>
      <c r="N71" t="s">
        <v>813</v>
      </c>
      <c r="O71" t="s">
        <v>850</v>
      </c>
      <c r="P71">
        <v>27355201</v>
      </c>
      <c r="Q71">
        <v>27355256</v>
      </c>
      <c r="R71" t="s">
        <v>1461</v>
      </c>
      <c r="S71" s="330">
        <v>27355201</v>
      </c>
      <c r="T71" t="s">
        <v>1011</v>
      </c>
      <c r="U71">
        <v>27355041</v>
      </c>
    </row>
    <row r="72" spans="1:21" x14ac:dyDescent="0.25">
      <c r="A72" t="s">
        <v>1462</v>
      </c>
      <c r="B72" t="s">
        <v>1463</v>
      </c>
      <c r="C72" t="s">
        <v>1464</v>
      </c>
      <c r="D72" t="s">
        <v>50</v>
      </c>
      <c r="E72" t="s">
        <v>2</v>
      </c>
      <c r="F72" t="s">
        <v>51</v>
      </c>
      <c r="G72" t="s">
        <v>2</v>
      </c>
      <c r="H72" t="s">
        <v>2</v>
      </c>
      <c r="I72">
        <v>70101</v>
      </c>
      <c r="J72" t="s">
        <v>543</v>
      </c>
      <c r="K72" t="s">
        <v>50</v>
      </c>
      <c r="L72" t="s">
        <v>50</v>
      </c>
      <c r="M72" t="s">
        <v>50</v>
      </c>
      <c r="N72" t="s">
        <v>1465</v>
      </c>
      <c r="O72" t="s">
        <v>850</v>
      </c>
      <c r="P72">
        <v>27950052</v>
      </c>
      <c r="Q72">
        <v>27951061</v>
      </c>
      <c r="R72" t="s">
        <v>1466</v>
      </c>
      <c r="S72" s="330">
        <v>27950052</v>
      </c>
      <c r="T72" t="s">
        <v>986</v>
      </c>
      <c r="U72">
        <v>22017169</v>
      </c>
    </row>
    <row r="73" spans="1:21" x14ac:dyDescent="0.25">
      <c r="A73" t="s">
        <v>1467</v>
      </c>
      <c r="B73" t="s">
        <v>1468</v>
      </c>
      <c r="C73" t="s">
        <v>1469</v>
      </c>
      <c r="D73" t="s">
        <v>50</v>
      </c>
      <c r="E73" t="s">
        <v>11</v>
      </c>
      <c r="F73" t="s">
        <v>51</v>
      </c>
      <c r="G73" t="s">
        <v>6</v>
      </c>
      <c r="H73" t="s">
        <v>3</v>
      </c>
      <c r="I73">
        <v>70502</v>
      </c>
      <c r="J73" t="s">
        <v>666</v>
      </c>
      <c r="K73" t="s">
        <v>50</v>
      </c>
      <c r="L73" t="s">
        <v>796</v>
      </c>
      <c r="M73" t="s">
        <v>1470</v>
      </c>
      <c r="N73" t="s">
        <v>1470</v>
      </c>
      <c r="O73" t="s">
        <v>850</v>
      </c>
      <c r="P73">
        <v>27186105</v>
      </c>
      <c r="Q73">
        <v>27184052</v>
      </c>
      <c r="R73" t="s">
        <v>1471</v>
      </c>
      <c r="S73" s="330">
        <v>27184052</v>
      </c>
      <c r="T73" t="s">
        <v>991</v>
      </c>
      <c r="U73">
        <v>27186207</v>
      </c>
    </row>
    <row r="74" spans="1:21" x14ac:dyDescent="0.25">
      <c r="A74" t="s">
        <v>1472</v>
      </c>
      <c r="B74" t="s">
        <v>1473</v>
      </c>
      <c r="C74" t="s">
        <v>1474</v>
      </c>
      <c r="D74" t="s">
        <v>181</v>
      </c>
      <c r="E74" t="s">
        <v>2</v>
      </c>
      <c r="F74" t="s">
        <v>51</v>
      </c>
      <c r="G74" t="s">
        <v>5</v>
      </c>
      <c r="H74" t="s">
        <v>2</v>
      </c>
      <c r="I74">
        <v>70401</v>
      </c>
      <c r="J74" t="s">
        <v>300</v>
      </c>
      <c r="K74" t="s">
        <v>50</v>
      </c>
      <c r="L74" t="s">
        <v>792</v>
      </c>
      <c r="M74" t="s">
        <v>814</v>
      </c>
      <c r="N74" t="s">
        <v>1475</v>
      </c>
      <c r="O74" t="s">
        <v>850</v>
      </c>
      <c r="P74">
        <v>27510060</v>
      </c>
      <c r="Q74">
        <v>27510244</v>
      </c>
      <c r="R74" t="s">
        <v>1476</v>
      </c>
      <c r="S74" s="330">
        <v>27510060</v>
      </c>
      <c r="T74" t="s">
        <v>1030</v>
      </c>
      <c r="U74">
        <v>85747493</v>
      </c>
    </row>
    <row r="75" spans="1:21" x14ac:dyDescent="0.25">
      <c r="A75" t="s">
        <v>1477</v>
      </c>
      <c r="B75" t="s">
        <v>1478</v>
      </c>
      <c r="C75" t="s">
        <v>1479</v>
      </c>
      <c r="D75" t="s">
        <v>50</v>
      </c>
      <c r="E75" t="s">
        <v>4</v>
      </c>
      <c r="F75" t="s">
        <v>51</v>
      </c>
      <c r="G75" t="s">
        <v>2</v>
      </c>
      <c r="H75" t="s">
        <v>3</v>
      </c>
      <c r="I75">
        <v>70102</v>
      </c>
      <c r="J75" t="s">
        <v>630</v>
      </c>
      <c r="K75" t="s">
        <v>50</v>
      </c>
      <c r="L75" t="s">
        <v>50</v>
      </c>
      <c r="M75" t="s">
        <v>806</v>
      </c>
      <c r="N75" t="s">
        <v>1480</v>
      </c>
      <c r="O75" t="s">
        <v>850</v>
      </c>
      <c r="P75">
        <v>27590236</v>
      </c>
      <c r="Q75" t="s">
        <v>951</v>
      </c>
      <c r="R75" t="s">
        <v>1481</v>
      </c>
      <c r="S75" s="330">
        <v>27590036</v>
      </c>
      <c r="T75" t="s">
        <v>1482</v>
      </c>
      <c r="U75">
        <v>27590142</v>
      </c>
    </row>
    <row r="76" spans="1:21" x14ac:dyDescent="0.25">
      <c r="A76" t="s">
        <v>1483</v>
      </c>
      <c r="B76" t="s">
        <v>1484</v>
      </c>
      <c r="C76" t="s">
        <v>1485</v>
      </c>
      <c r="D76" t="s">
        <v>50</v>
      </c>
      <c r="E76" t="s">
        <v>5</v>
      </c>
      <c r="F76" t="s">
        <v>51</v>
      </c>
      <c r="G76" t="s">
        <v>4</v>
      </c>
      <c r="H76" t="s">
        <v>2</v>
      </c>
      <c r="I76">
        <v>70301</v>
      </c>
      <c r="J76" t="s">
        <v>296</v>
      </c>
      <c r="K76" t="s">
        <v>50</v>
      </c>
      <c r="L76" t="s">
        <v>107</v>
      </c>
      <c r="M76" t="s">
        <v>107</v>
      </c>
      <c r="N76" t="s">
        <v>826</v>
      </c>
      <c r="O76" t="s">
        <v>850</v>
      </c>
      <c r="P76">
        <v>27688093</v>
      </c>
      <c r="Q76">
        <v>27686070</v>
      </c>
      <c r="R76" t="s">
        <v>1486</v>
      </c>
      <c r="S76" s="330">
        <v>27688093</v>
      </c>
      <c r="T76" t="s">
        <v>1015</v>
      </c>
      <c r="U76">
        <v>27685436</v>
      </c>
    </row>
    <row r="77" spans="1:21" x14ac:dyDescent="0.25">
      <c r="A77" t="s">
        <v>1487</v>
      </c>
      <c r="B77" t="s">
        <v>1488</v>
      </c>
      <c r="C77" t="s">
        <v>1489</v>
      </c>
      <c r="D77" t="s">
        <v>108</v>
      </c>
      <c r="E77" t="s">
        <v>2</v>
      </c>
      <c r="F77" t="s">
        <v>51</v>
      </c>
      <c r="G77" t="s">
        <v>3</v>
      </c>
      <c r="H77" t="s">
        <v>2</v>
      </c>
      <c r="I77">
        <v>70201</v>
      </c>
      <c r="J77" t="s">
        <v>554</v>
      </c>
      <c r="K77" t="s">
        <v>50</v>
      </c>
      <c r="L77" t="s">
        <v>790</v>
      </c>
      <c r="M77" t="s">
        <v>108</v>
      </c>
      <c r="N77" t="s">
        <v>1490</v>
      </c>
      <c r="O77" t="s">
        <v>850</v>
      </c>
      <c r="P77">
        <v>27100816</v>
      </c>
      <c r="Q77">
        <v>27103963</v>
      </c>
      <c r="R77" t="s">
        <v>1491</v>
      </c>
      <c r="S77" s="330">
        <v>27100816</v>
      </c>
      <c r="T77" t="s">
        <v>992</v>
      </c>
      <c r="U77">
        <v>27111497</v>
      </c>
    </row>
    <row r="78" spans="1:21" x14ac:dyDescent="0.25">
      <c r="A78" t="s">
        <v>1492</v>
      </c>
      <c r="B78" t="s">
        <v>1493</v>
      </c>
      <c r="C78" t="s">
        <v>1494</v>
      </c>
      <c r="D78" t="s">
        <v>108</v>
      </c>
      <c r="E78" t="s">
        <v>5</v>
      </c>
      <c r="F78" t="s">
        <v>51</v>
      </c>
      <c r="G78" t="s">
        <v>7</v>
      </c>
      <c r="H78" t="s">
        <v>2</v>
      </c>
      <c r="I78">
        <v>70601</v>
      </c>
      <c r="J78" t="s">
        <v>587</v>
      </c>
      <c r="K78" t="s">
        <v>50</v>
      </c>
      <c r="L78" t="s">
        <v>803</v>
      </c>
      <c r="M78" t="s">
        <v>803</v>
      </c>
      <c r="N78" t="s">
        <v>184</v>
      </c>
      <c r="O78" t="s">
        <v>850</v>
      </c>
      <c r="P78">
        <v>27167291</v>
      </c>
      <c r="Q78">
        <v>27166802</v>
      </c>
      <c r="R78" t="s">
        <v>1495</v>
      </c>
      <c r="S78" s="330" t="s">
        <v>951</v>
      </c>
      <c r="T78" t="s">
        <v>1003</v>
      </c>
      <c r="U78">
        <v>27165048</v>
      </c>
    </row>
    <row r="79" spans="1:21" x14ac:dyDescent="0.25">
      <c r="A79" t="s">
        <v>1496</v>
      </c>
      <c r="B79" t="s">
        <v>1497</v>
      </c>
      <c r="C79" t="s">
        <v>1498</v>
      </c>
      <c r="D79" t="s">
        <v>94</v>
      </c>
      <c r="E79" t="s">
        <v>6</v>
      </c>
      <c r="F79" t="s">
        <v>55</v>
      </c>
      <c r="G79" t="s">
        <v>15</v>
      </c>
      <c r="H79" t="s">
        <v>2</v>
      </c>
      <c r="I79">
        <v>61101</v>
      </c>
      <c r="J79" t="s">
        <v>618</v>
      </c>
      <c r="K79" t="s">
        <v>56</v>
      </c>
      <c r="L79" t="s">
        <v>819</v>
      </c>
      <c r="M79" t="s">
        <v>833</v>
      </c>
      <c r="N79" t="s">
        <v>833</v>
      </c>
      <c r="O79" t="s">
        <v>850</v>
      </c>
      <c r="P79">
        <v>26433694</v>
      </c>
      <c r="Q79">
        <v>26431738</v>
      </c>
      <c r="R79" t="s">
        <v>1499</v>
      </c>
      <c r="S79" s="330">
        <v>26433694</v>
      </c>
      <c r="T79" t="s">
        <v>1082</v>
      </c>
      <c r="U79">
        <v>26437451</v>
      </c>
    </row>
    <row r="80" spans="1:21" x14ac:dyDescent="0.25">
      <c r="A80" t="s">
        <v>1500</v>
      </c>
      <c r="B80" t="s">
        <v>1501</v>
      </c>
      <c r="C80" t="s">
        <v>1502</v>
      </c>
      <c r="D80" t="s">
        <v>94</v>
      </c>
      <c r="E80" t="s">
        <v>5</v>
      </c>
      <c r="F80" t="s">
        <v>55</v>
      </c>
      <c r="G80" t="s">
        <v>11</v>
      </c>
      <c r="H80" t="s">
        <v>2</v>
      </c>
      <c r="I80">
        <v>60901</v>
      </c>
      <c r="J80" t="s">
        <v>318</v>
      </c>
      <c r="K80" t="s">
        <v>56</v>
      </c>
      <c r="L80" t="s">
        <v>825</v>
      </c>
      <c r="M80" t="s">
        <v>825</v>
      </c>
      <c r="N80" t="s">
        <v>1503</v>
      </c>
      <c r="O80" t="s">
        <v>850</v>
      </c>
      <c r="P80">
        <v>27799197</v>
      </c>
      <c r="Q80" t="s">
        <v>951</v>
      </c>
      <c r="R80" t="s">
        <v>1504</v>
      </c>
      <c r="S80" s="330">
        <v>83301369</v>
      </c>
      <c r="T80" t="s">
        <v>1505</v>
      </c>
      <c r="U80">
        <v>27799004</v>
      </c>
    </row>
    <row r="81" spans="1:21" x14ac:dyDescent="0.25">
      <c r="A81" t="s">
        <v>1506</v>
      </c>
      <c r="B81" t="s">
        <v>1507</v>
      </c>
      <c r="C81" t="s">
        <v>1508</v>
      </c>
      <c r="D81" t="s">
        <v>94</v>
      </c>
      <c r="E81" t="s">
        <v>3</v>
      </c>
      <c r="F81" t="s">
        <v>55</v>
      </c>
      <c r="G81" t="s">
        <v>7</v>
      </c>
      <c r="H81" t="s">
        <v>3</v>
      </c>
      <c r="I81">
        <v>60602</v>
      </c>
      <c r="J81" t="s">
        <v>1083</v>
      </c>
      <c r="K81" t="s">
        <v>56</v>
      </c>
      <c r="L81" t="s">
        <v>821</v>
      </c>
      <c r="M81" t="s">
        <v>93</v>
      </c>
      <c r="N81" t="s">
        <v>1509</v>
      </c>
      <c r="O81" t="s">
        <v>850</v>
      </c>
      <c r="P81">
        <v>27875297</v>
      </c>
      <c r="Q81" t="s">
        <v>951</v>
      </c>
      <c r="R81" t="s">
        <v>1510</v>
      </c>
      <c r="S81" s="330">
        <v>83059996</v>
      </c>
      <c r="T81" t="s">
        <v>856</v>
      </c>
      <c r="U81">
        <v>87903430</v>
      </c>
    </row>
    <row r="82" spans="1:21" x14ac:dyDescent="0.25">
      <c r="A82" t="s">
        <v>1511</v>
      </c>
      <c r="B82" t="s">
        <v>1512</v>
      </c>
      <c r="C82" t="s">
        <v>1513</v>
      </c>
      <c r="D82" t="s">
        <v>179</v>
      </c>
      <c r="E82" t="s">
        <v>2</v>
      </c>
      <c r="F82" t="s">
        <v>43</v>
      </c>
      <c r="G82" t="s">
        <v>17</v>
      </c>
      <c r="H82" t="s">
        <v>2</v>
      </c>
      <c r="I82">
        <v>21301</v>
      </c>
      <c r="J82" t="s">
        <v>426</v>
      </c>
      <c r="K82" t="s">
        <v>49</v>
      </c>
      <c r="L82" t="s">
        <v>793</v>
      </c>
      <c r="M82" t="s">
        <v>793</v>
      </c>
      <c r="N82" t="s">
        <v>793</v>
      </c>
      <c r="O82" t="s">
        <v>850</v>
      </c>
      <c r="P82">
        <v>24700081</v>
      </c>
      <c r="Q82">
        <v>24700081</v>
      </c>
      <c r="R82" t="s">
        <v>1514</v>
      </c>
      <c r="S82" s="330">
        <v>24700081</v>
      </c>
      <c r="T82" t="s">
        <v>1006</v>
      </c>
      <c r="U82">
        <v>24700533</v>
      </c>
    </row>
    <row r="83" spans="1:21" x14ac:dyDescent="0.25">
      <c r="A83" t="s">
        <v>1515</v>
      </c>
      <c r="B83" t="s">
        <v>1516</v>
      </c>
      <c r="C83" t="s">
        <v>1517</v>
      </c>
      <c r="D83" t="s">
        <v>69</v>
      </c>
      <c r="E83" t="s">
        <v>7</v>
      </c>
      <c r="F83" t="s">
        <v>46</v>
      </c>
      <c r="G83" t="s">
        <v>4</v>
      </c>
      <c r="H83" t="s">
        <v>2</v>
      </c>
      <c r="I83">
        <v>30301</v>
      </c>
      <c r="J83" t="s">
        <v>558</v>
      </c>
      <c r="K83" t="s">
        <v>69</v>
      </c>
      <c r="L83" t="s">
        <v>70</v>
      </c>
      <c r="M83" t="s">
        <v>831</v>
      </c>
      <c r="N83" t="s">
        <v>831</v>
      </c>
      <c r="O83" t="s">
        <v>850</v>
      </c>
      <c r="P83">
        <v>22795239</v>
      </c>
      <c r="Q83">
        <v>22795206</v>
      </c>
      <c r="R83" t="s">
        <v>1518</v>
      </c>
      <c r="S83" s="330">
        <v>22795206</v>
      </c>
      <c r="T83" t="s">
        <v>990</v>
      </c>
      <c r="U83">
        <v>22792767</v>
      </c>
    </row>
    <row r="84" spans="1:21" x14ac:dyDescent="0.25">
      <c r="A84" t="s">
        <v>1519</v>
      </c>
      <c r="B84" t="s">
        <v>1520</v>
      </c>
      <c r="C84" t="s">
        <v>1521</v>
      </c>
      <c r="D84" t="s">
        <v>177</v>
      </c>
      <c r="E84" t="s">
        <v>5</v>
      </c>
      <c r="F84" t="s">
        <v>41</v>
      </c>
      <c r="G84" t="s">
        <v>11</v>
      </c>
      <c r="H84" t="s">
        <v>4</v>
      </c>
      <c r="I84">
        <v>10903</v>
      </c>
      <c r="J84" t="s">
        <v>613</v>
      </c>
      <c r="K84" t="s">
        <v>42</v>
      </c>
      <c r="L84" t="s">
        <v>74</v>
      </c>
      <c r="M84" t="s">
        <v>830</v>
      </c>
      <c r="N84" t="s">
        <v>1522</v>
      </c>
      <c r="O84" t="s">
        <v>850</v>
      </c>
      <c r="P84">
        <v>22036843</v>
      </c>
      <c r="Q84">
        <v>22036843</v>
      </c>
      <c r="R84" t="s">
        <v>1523</v>
      </c>
      <c r="S84" s="330">
        <v>22036843</v>
      </c>
      <c r="T84" t="s">
        <v>963</v>
      </c>
      <c r="U84">
        <v>85594033</v>
      </c>
    </row>
    <row r="85" spans="1:21" x14ac:dyDescent="0.25">
      <c r="A85" t="s">
        <v>1524</v>
      </c>
      <c r="B85" t="s">
        <v>1525</v>
      </c>
      <c r="C85" t="s">
        <v>1526</v>
      </c>
      <c r="D85" t="s">
        <v>94</v>
      </c>
      <c r="E85" t="s">
        <v>2</v>
      </c>
      <c r="F85" t="s">
        <v>55</v>
      </c>
      <c r="G85" t="s">
        <v>7</v>
      </c>
      <c r="H85" t="s">
        <v>2</v>
      </c>
      <c r="I85">
        <v>60601</v>
      </c>
      <c r="J85" t="s">
        <v>1084</v>
      </c>
      <c r="K85" t="s">
        <v>56</v>
      </c>
      <c r="L85" t="s">
        <v>821</v>
      </c>
      <c r="M85" t="s">
        <v>821</v>
      </c>
      <c r="N85" t="s">
        <v>1527</v>
      </c>
      <c r="O85" t="s">
        <v>850</v>
      </c>
      <c r="P85">
        <v>27771569</v>
      </c>
      <c r="Q85">
        <v>27770322</v>
      </c>
      <c r="R85" t="s">
        <v>1528</v>
      </c>
      <c r="S85" s="330">
        <v>27770322</v>
      </c>
      <c r="T85" t="s">
        <v>1022</v>
      </c>
      <c r="U85">
        <v>27740318</v>
      </c>
    </row>
    <row r="86" spans="1:21" x14ac:dyDescent="0.25">
      <c r="A86" t="s">
        <v>1529</v>
      </c>
      <c r="B86" t="s">
        <v>1530</v>
      </c>
      <c r="C86" t="s">
        <v>1531</v>
      </c>
      <c r="D86" t="s">
        <v>177</v>
      </c>
      <c r="E86" t="s">
        <v>4</v>
      </c>
      <c r="F86" t="s">
        <v>41</v>
      </c>
      <c r="G86" t="s">
        <v>3</v>
      </c>
      <c r="H86" t="s">
        <v>2</v>
      </c>
      <c r="I86">
        <v>10201</v>
      </c>
      <c r="J86" t="s">
        <v>545</v>
      </c>
      <c r="K86" t="s">
        <v>42</v>
      </c>
      <c r="L86" t="s">
        <v>270</v>
      </c>
      <c r="M86" t="s">
        <v>270</v>
      </c>
      <c r="N86" t="s">
        <v>185</v>
      </c>
      <c r="O86" t="s">
        <v>850</v>
      </c>
      <c r="P86">
        <v>22897944</v>
      </c>
      <c r="Q86">
        <v>40805054</v>
      </c>
      <c r="R86" t="s">
        <v>1532</v>
      </c>
      <c r="S86" s="330">
        <v>22897944</v>
      </c>
      <c r="T86" t="s">
        <v>957</v>
      </c>
      <c r="U86">
        <v>22284630</v>
      </c>
    </row>
    <row r="87" spans="1:21" x14ac:dyDescent="0.25">
      <c r="A87" t="s">
        <v>1533</v>
      </c>
      <c r="B87" t="s">
        <v>1534</v>
      </c>
      <c r="C87" t="s">
        <v>1535</v>
      </c>
      <c r="D87" t="s">
        <v>176</v>
      </c>
      <c r="E87" t="s">
        <v>5</v>
      </c>
      <c r="F87" t="s">
        <v>41</v>
      </c>
      <c r="G87" t="s">
        <v>53</v>
      </c>
      <c r="H87" t="s">
        <v>5</v>
      </c>
      <c r="I87">
        <v>11804</v>
      </c>
      <c r="J87" t="s">
        <v>667</v>
      </c>
      <c r="K87" t="s">
        <v>42</v>
      </c>
      <c r="L87" t="s">
        <v>272</v>
      </c>
      <c r="M87" t="s">
        <v>832</v>
      </c>
      <c r="N87" t="s">
        <v>1536</v>
      </c>
      <c r="O87" t="s">
        <v>850</v>
      </c>
      <c r="P87">
        <v>22765536</v>
      </c>
      <c r="Q87" t="s">
        <v>951</v>
      </c>
      <c r="R87" t="s">
        <v>1537</v>
      </c>
      <c r="S87" s="330">
        <v>22765536</v>
      </c>
      <c r="T87" t="s">
        <v>966</v>
      </c>
      <c r="U87">
        <v>21002108</v>
      </c>
    </row>
    <row r="88" spans="1:21" x14ac:dyDescent="0.25">
      <c r="A88" t="s">
        <v>1538</v>
      </c>
      <c r="B88" t="s">
        <v>1539</v>
      </c>
      <c r="C88" t="s">
        <v>1540</v>
      </c>
      <c r="D88" t="s">
        <v>69</v>
      </c>
      <c r="E88" t="s">
        <v>8</v>
      </c>
      <c r="F88" t="s">
        <v>46</v>
      </c>
      <c r="G88" t="s">
        <v>2</v>
      </c>
      <c r="H88" t="s">
        <v>15</v>
      </c>
      <c r="I88">
        <v>30111</v>
      </c>
      <c r="J88" t="s">
        <v>454</v>
      </c>
      <c r="K88" t="s">
        <v>69</v>
      </c>
      <c r="L88" t="s">
        <v>69</v>
      </c>
      <c r="M88" t="s">
        <v>1541</v>
      </c>
      <c r="N88" t="s">
        <v>1541</v>
      </c>
      <c r="O88" t="s">
        <v>850</v>
      </c>
      <c r="P88">
        <v>25736828</v>
      </c>
      <c r="Q88">
        <v>25739313</v>
      </c>
      <c r="R88" t="s">
        <v>1542</v>
      </c>
      <c r="S88" s="330">
        <v>25736828</v>
      </c>
      <c r="T88" t="s">
        <v>989</v>
      </c>
      <c r="U88">
        <v>25519478</v>
      </c>
    </row>
    <row r="89" spans="1:21" x14ac:dyDescent="0.25">
      <c r="A89" t="s">
        <v>1543</v>
      </c>
      <c r="B89" t="s">
        <v>1544</v>
      </c>
      <c r="C89" t="s">
        <v>1545</v>
      </c>
      <c r="D89" t="s">
        <v>49</v>
      </c>
      <c r="E89" t="s">
        <v>3</v>
      </c>
      <c r="F89" t="s">
        <v>43</v>
      </c>
      <c r="G89" t="s">
        <v>2</v>
      </c>
      <c r="H89" t="s">
        <v>12</v>
      </c>
      <c r="I89">
        <v>20110</v>
      </c>
      <c r="J89" t="s">
        <v>358</v>
      </c>
      <c r="K89" t="s">
        <v>49</v>
      </c>
      <c r="L89" t="s">
        <v>49</v>
      </c>
      <c r="M89" t="s">
        <v>44</v>
      </c>
      <c r="N89" t="s">
        <v>1546</v>
      </c>
      <c r="O89" t="s">
        <v>850</v>
      </c>
      <c r="P89">
        <v>24406240</v>
      </c>
      <c r="Q89">
        <v>24406240</v>
      </c>
      <c r="R89" t="s">
        <v>1547</v>
      </c>
      <c r="S89" s="330">
        <v>24406240</v>
      </c>
      <c r="T89" t="s">
        <v>968</v>
      </c>
      <c r="U89">
        <v>24302389</v>
      </c>
    </row>
    <row r="90" spans="1:21" x14ac:dyDescent="0.25">
      <c r="A90" t="s">
        <v>1548</v>
      </c>
      <c r="B90" t="s">
        <v>1549</v>
      </c>
      <c r="C90" t="s">
        <v>1550</v>
      </c>
      <c r="D90" t="s">
        <v>99</v>
      </c>
      <c r="E90" t="s">
        <v>4</v>
      </c>
      <c r="F90" t="s">
        <v>68</v>
      </c>
      <c r="G90" t="s">
        <v>10</v>
      </c>
      <c r="H90" t="s">
        <v>4</v>
      </c>
      <c r="I90">
        <v>50803</v>
      </c>
      <c r="J90" t="s">
        <v>717</v>
      </c>
      <c r="K90" t="s">
        <v>787</v>
      </c>
      <c r="L90" t="s">
        <v>103</v>
      </c>
      <c r="M90" t="s">
        <v>1551</v>
      </c>
      <c r="N90" t="s">
        <v>1551</v>
      </c>
      <c r="O90" t="s">
        <v>850</v>
      </c>
      <c r="P90">
        <v>26931066</v>
      </c>
      <c r="Q90">
        <v>26931066</v>
      </c>
      <c r="R90" t="s">
        <v>1552</v>
      </c>
      <c r="S90" s="330">
        <v>26931066</v>
      </c>
      <c r="T90" t="s">
        <v>985</v>
      </c>
      <c r="U90">
        <v>26955509</v>
      </c>
    </row>
    <row r="91" spans="1:21" x14ac:dyDescent="0.25">
      <c r="A91" t="s">
        <v>1553</v>
      </c>
      <c r="B91" t="s">
        <v>1554</v>
      </c>
      <c r="C91" t="s">
        <v>1555</v>
      </c>
      <c r="D91" t="s">
        <v>44</v>
      </c>
      <c r="E91" t="s">
        <v>3</v>
      </c>
      <c r="F91" t="s">
        <v>41</v>
      </c>
      <c r="G91" t="s">
        <v>4</v>
      </c>
      <c r="H91" t="s">
        <v>17</v>
      </c>
      <c r="I91">
        <v>10313</v>
      </c>
      <c r="J91" t="s">
        <v>572</v>
      </c>
      <c r="K91" t="s">
        <v>42</v>
      </c>
      <c r="L91" t="s">
        <v>44</v>
      </c>
      <c r="M91" t="s">
        <v>1556</v>
      </c>
      <c r="N91" t="s">
        <v>1557</v>
      </c>
      <c r="O91" t="s">
        <v>850</v>
      </c>
      <c r="P91">
        <v>22702273</v>
      </c>
      <c r="Q91">
        <v>22701419</v>
      </c>
      <c r="R91" t="s">
        <v>1558</v>
      </c>
      <c r="S91" s="330">
        <v>22702273</v>
      </c>
      <c r="T91" t="s">
        <v>1068</v>
      </c>
      <c r="U91">
        <v>22700885</v>
      </c>
    </row>
    <row r="92" spans="1:21" x14ac:dyDescent="0.25">
      <c r="A92" t="s">
        <v>1559</v>
      </c>
      <c r="B92" t="s">
        <v>1560</v>
      </c>
      <c r="C92" t="s">
        <v>1561</v>
      </c>
      <c r="D92" t="s">
        <v>49</v>
      </c>
      <c r="E92" t="s">
        <v>2</v>
      </c>
      <c r="F92" t="s">
        <v>43</v>
      </c>
      <c r="G92" t="s">
        <v>2</v>
      </c>
      <c r="H92" t="s">
        <v>4</v>
      </c>
      <c r="I92">
        <v>20103</v>
      </c>
      <c r="J92" t="s">
        <v>349</v>
      </c>
      <c r="K92" t="s">
        <v>49</v>
      </c>
      <c r="L92" t="s">
        <v>49</v>
      </c>
      <c r="M92" t="s">
        <v>1562</v>
      </c>
      <c r="N92" t="s">
        <v>1563</v>
      </c>
      <c r="O92" t="s">
        <v>850</v>
      </c>
      <c r="P92">
        <v>24830391</v>
      </c>
      <c r="Q92">
        <v>24830055</v>
      </c>
      <c r="R92" t="s">
        <v>1564</v>
      </c>
      <c r="S92" s="330">
        <v>24830055</v>
      </c>
      <c r="T92" t="s">
        <v>969</v>
      </c>
      <c r="U92">
        <v>24433490</v>
      </c>
    </row>
    <row r="93" spans="1:21" x14ac:dyDescent="0.25">
      <c r="A93" t="s">
        <v>1565</v>
      </c>
      <c r="B93" t="s">
        <v>1566</v>
      </c>
      <c r="C93" t="s">
        <v>1567</v>
      </c>
      <c r="D93" t="s">
        <v>176</v>
      </c>
      <c r="E93" t="s">
        <v>5</v>
      </c>
      <c r="F93" t="s">
        <v>41</v>
      </c>
      <c r="G93" t="s">
        <v>53</v>
      </c>
      <c r="H93" t="s">
        <v>3</v>
      </c>
      <c r="I93">
        <v>11802</v>
      </c>
      <c r="J93" t="s">
        <v>664</v>
      </c>
      <c r="K93" t="s">
        <v>42</v>
      </c>
      <c r="L93" t="s">
        <v>272</v>
      </c>
      <c r="M93" t="s">
        <v>780</v>
      </c>
      <c r="N93" t="s">
        <v>268</v>
      </c>
      <c r="O93" t="s">
        <v>850</v>
      </c>
      <c r="P93">
        <v>27738916</v>
      </c>
      <c r="Q93" t="s">
        <v>951</v>
      </c>
      <c r="R93" t="s">
        <v>1568</v>
      </c>
      <c r="S93" s="330">
        <v>22738916</v>
      </c>
      <c r="T93" t="s">
        <v>966</v>
      </c>
      <c r="U93">
        <v>21002108</v>
      </c>
    </row>
    <row r="94" spans="1:21" x14ac:dyDescent="0.25">
      <c r="A94" t="s">
        <v>1569</v>
      </c>
      <c r="B94" t="s">
        <v>1570</v>
      </c>
      <c r="C94" t="s">
        <v>1571</v>
      </c>
      <c r="D94" t="s">
        <v>178</v>
      </c>
      <c r="E94" t="s">
        <v>7</v>
      </c>
      <c r="F94" t="s">
        <v>41</v>
      </c>
      <c r="G94" t="s">
        <v>15</v>
      </c>
      <c r="H94" t="s">
        <v>5</v>
      </c>
      <c r="I94">
        <v>11104</v>
      </c>
      <c r="J94" t="s">
        <v>628</v>
      </c>
      <c r="K94" t="s">
        <v>42</v>
      </c>
      <c r="L94" t="s">
        <v>777</v>
      </c>
      <c r="M94" t="s">
        <v>802</v>
      </c>
      <c r="N94" t="s">
        <v>1572</v>
      </c>
      <c r="O94" t="s">
        <v>850</v>
      </c>
      <c r="P94">
        <v>22293801</v>
      </c>
      <c r="Q94">
        <v>22293801</v>
      </c>
      <c r="R94" t="s">
        <v>1573</v>
      </c>
      <c r="S94" s="330">
        <v>22293801</v>
      </c>
      <c r="T94" t="s">
        <v>964</v>
      </c>
      <c r="U94">
        <v>22942049</v>
      </c>
    </row>
    <row r="95" spans="1:21" x14ac:dyDescent="0.25">
      <c r="A95" t="s">
        <v>1574</v>
      </c>
      <c r="B95" t="s">
        <v>1575</v>
      </c>
      <c r="C95" t="s">
        <v>1576</v>
      </c>
      <c r="D95" t="s">
        <v>48</v>
      </c>
      <c r="E95" t="s">
        <v>7</v>
      </c>
      <c r="F95" t="s">
        <v>43</v>
      </c>
      <c r="G95" t="s">
        <v>8</v>
      </c>
      <c r="H95" t="s">
        <v>7</v>
      </c>
      <c r="I95">
        <v>20706</v>
      </c>
      <c r="J95" t="s">
        <v>711</v>
      </c>
      <c r="K95" t="s">
        <v>49</v>
      </c>
      <c r="L95" t="s">
        <v>96</v>
      </c>
      <c r="M95" t="s">
        <v>1577</v>
      </c>
      <c r="N95" t="s">
        <v>1578</v>
      </c>
      <c r="O95" t="s">
        <v>850</v>
      </c>
      <c r="P95">
        <v>24533107</v>
      </c>
      <c r="Q95">
        <v>24533148</v>
      </c>
      <c r="R95" t="s">
        <v>1579</v>
      </c>
      <c r="S95" s="330">
        <v>24533107</v>
      </c>
      <c r="T95" t="s">
        <v>1073</v>
      </c>
      <c r="U95">
        <v>24531403</v>
      </c>
    </row>
    <row r="96" spans="1:21" x14ac:dyDescent="0.25">
      <c r="A96" t="s">
        <v>1580</v>
      </c>
      <c r="B96" t="s">
        <v>1581</v>
      </c>
      <c r="C96" t="s">
        <v>1582</v>
      </c>
      <c r="D96" t="s">
        <v>69</v>
      </c>
      <c r="E96" t="s">
        <v>3</v>
      </c>
      <c r="F96" t="s">
        <v>46</v>
      </c>
      <c r="G96" t="s">
        <v>2</v>
      </c>
      <c r="H96" t="s">
        <v>11</v>
      </c>
      <c r="I96">
        <v>30109</v>
      </c>
      <c r="J96" t="s">
        <v>1583</v>
      </c>
      <c r="K96" t="s">
        <v>69</v>
      </c>
      <c r="L96" t="s">
        <v>69</v>
      </c>
      <c r="M96" t="s">
        <v>81</v>
      </c>
      <c r="N96" t="s">
        <v>81</v>
      </c>
      <c r="O96" t="s">
        <v>850</v>
      </c>
      <c r="P96">
        <v>25536190</v>
      </c>
      <c r="Q96">
        <v>25536190</v>
      </c>
      <c r="R96" t="s">
        <v>1584</v>
      </c>
      <c r="S96" s="330">
        <v>25536190</v>
      </c>
      <c r="T96" t="s">
        <v>974</v>
      </c>
      <c r="U96">
        <v>25371825</v>
      </c>
    </row>
    <row r="97" spans="1:21" x14ac:dyDescent="0.25">
      <c r="A97" t="s">
        <v>1585</v>
      </c>
      <c r="B97" t="s">
        <v>1586</v>
      </c>
      <c r="C97" t="s">
        <v>1587</v>
      </c>
      <c r="D97" t="s">
        <v>62</v>
      </c>
      <c r="E97" t="s">
        <v>5</v>
      </c>
      <c r="F97" t="s">
        <v>61</v>
      </c>
      <c r="G97" t="s">
        <v>3</v>
      </c>
      <c r="H97" t="s">
        <v>3</v>
      </c>
      <c r="I97">
        <v>40202</v>
      </c>
      <c r="J97" t="s">
        <v>328</v>
      </c>
      <c r="K97" t="s">
        <v>62</v>
      </c>
      <c r="L97" t="s">
        <v>117</v>
      </c>
      <c r="M97" t="s">
        <v>82</v>
      </c>
      <c r="N97" t="s">
        <v>82</v>
      </c>
      <c r="O97" t="s">
        <v>850</v>
      </c>
      <c r="P97">
        <v>22382053</v>
      </c>
      <c r="Q97">
        <v>22385053</v>
      </c>
      <c r="R97" t="s">
        <v>1588</v>
      </c>
      <c r="S97" s="330">
        <v>22385053</v>
      </c>
      <c r="T97" t="s">
        <v>979</v>
      </c>
      <c r="U97">
        <v>22623025</v>
      </c>
    </row>
    <row r="98" spans="1:21" x14ac:dyDescent="0.25">
      <c r="A98" t="s">
        <v>1589</v>
      </c>
      <c r="B98" t="s">
        <v>1590</v>
      </c>
      <c r="C98" t="s">
        <v>1591</v>
      </c>
      <c r="D98" t="s">
        <v>75</v>
      </c>
      <c r="E98" t="s">
        <v>6</v>
      </c>
      <c r="F98" t="s">
        <v>41</v>
      </c>
      <c r="G98" t="s">
        <v>16</v>
      </c>
      <c r="H98" t="s">
        <v>4</v>
      </c>
      <c r="I98">
        <v>11203</v>
      </c>
      <c r="J98" t="s">
        <v>633</v>
      </c>
      <c r="K98" t="s">
        <v>42</v>
      </c>
      <c r="L98" t="s">
        <v>799</v>
      </c>
      <c r="M98" t="s">
        <v>827</v>
      </c>
      <c r="N98" t="s">
        <v>827</v>
      </c>
      <c r="O98" t="s">
        <v>850</v>
      </c>
      <c r="P98">
        <v>24184409</v>
      </c>
      <c r="Q98" t="s">
        <v>951</v>
      </c>
      <c r="R98" t="s">
        <v>1592</v>
      </c>
      <c r="S98" s="330">
        <v>24184409</v>
      </c>
      <c r="T98" t="s">
        <v>961</v>
      </c>
      <c r="U98">
        <v>24165218</v>
      </c>
    </row>
    <row r="99" spans="1:21" x14ac:dyDescent="0.25">
      <c r="A99" t="s">
        <v>1593</v>
      </c>
      <c r="B99" t="s">
        <v>1594</v>
      </c>
      <c r="C99" t="s">
        <v>1595</v>
      </c>
      <c r="D99" t="s">
        <v>49</v>
      </c>
      <c r="E99" t="s">
        <v>7</v>
      </c>
      <c r="F99" t="s">
        <v>43</v>
      </c>
      <c r="G99" t="s">
        <v>4</v>
      </c>
      <c r="H99" t="s">
        <v>10</v>
      </c>
      <c r="I99">
        <v>20308</v>
      </c>
      <c r="J99" t="s">
        <v>375</v>
      </c>
      <c r="K99" t="s">
        <v>49</v>
      </c>
      <c r="L99" t="s">
        <v>83</v>
      </c>
      <c r="M99" t="s">
        <v>1596</v>
      </c>
      <c r="N99" t="s">
        <v>47</v>
      </c>
      <c r="O99" t="s">
        <v>850</v>
      </c>
      <c r="P99">
        <v>24941493</v>
      </c>
      <c r="Q99">
        <v>24941493</v>
      </c>
      <c r="R99" t="s">
        <v>1597</v>
      </c>
      <c r="S99" s="330">
        <v>21015992</v>
      </c>
      <c r="T99" t="s">
        <v>1072</v>
      </c>
      <c r="U99">
        <v>24941124</v>
      </c>
    </row>
    <row r="100" spans="1:21" x14ac:dyDescent="0.25">
      <c r="A100" t="s">
        <v>1598</v>
      </c>
      <c r="B100" t="s">
        <v>1599</v>
      </c>
      <c r="C100" t="s">
        <v>1600</v>
      </c>
      <c r="D100" t="s">
        <v>49</v>
      </c>
      <c r="E100" t="s">
        <v>4</v>
      </c>
      <c r="F100" t="s">
        <v>43</v>
      </c>
      <c r="G100" t="s">
        <v>2</v>
      </c>
      <c r="H100" t="s">
        <v>8</v>
      </c>
      <c r="I100">
        <v>20107</v>
      </c>
      <c r="J100" t="s">
        <v>354</v>
      </c>
      <c r="K100" t="s">
        <v>49</v>
      </c>
      <c r="L100" t="s">
        <v>49</v>
      </c>
      <c r="M100" t="s">
        <v>263</v>
      </c>
      <c r="N100" t="s">
        <v>263</v>
      </c>
      <c r="O100" t="s">
        <v>850</v>
      </c>
      <c r="P100">
        <v>24495598</v>
      </c>
      <c r="Q100">
        <v>24495598</v>
      </c>
      <c r="R100" t="s">
        <v>1601</v>
      </c>
      <c r="S100" s="330">
        <v>24495748</v>
      </c>
      <c r="T100" t="s">
        <v>970</v>
      </c>
      <c r="U100">
        <v>24303339</v>
      </c>
    </row>
    <row r="101" spans="1:21" x14ac:dyDescent="0.25">
      <c r="A101" t="s">
        <v>1602</v>
      </c>
      <c r="B101" t="s">
        <v>1603</v>
      </c>
      <c r="C101" t="s">
        <v>1604</v>
      </c>
      <c r="D101" t="s">
        <v>49</v>
      </c>
      <c r="E101" t="s">
        <v>8</v>
      </c>
      <c r="F101" t="s">
        <v>43</v>
      </c>
      <c r="G101" t="s">
        <v>10</v>
      </c>
      <c r="H101" t="s">
        <v>4</v>
      </c>
      <c r="I101">
        <v>20803</v>
      </c>
      <c r="J101" t="s">
        <v>715</v>
      </c>
      <c r="K101" t="s">
        <v>49</v>
      </c>
      <c r="L101" t="s">
        <v>274</v>
      </c>
      <c r="M101" t="s">
        <v>58</v>
      </c>
      <c r="N101" t="s">
        <v>58</v>
      </c>
      <c r="O101" t="s">
        <v>850</v>
      </c>
      <c r="P101">
        <v>21006431</v>
      </c>
      <c r="Q101">
        <v>24383132</v>
      </c>
      <c r="R101" t="s">
        <v>1605</v>
      </c>
      <c r="S101" s="330" t="s">
        <v>951</v>
      </c>
      <c r="T101" t="s">
        <v>1071</v>
      </c>
      <c r="U101">
        <v>24485212</v>
      </c>
    </row>
    <row r="102" spans="1:21" x14ac:dyDescent="0.25">
      <c r="A102" t="s">
        <v>1606</v>
      </c>
      <c r="B102" t="s">
        <v>1607</v>
      </c>
      <c r="C102" t="s">
        <v>1608</v>
      </c>
      <c r="D102" t="s">
        <v>62</v>
      </c>
      <c r="E102" t="s">
        <v>7</v>
      </c>
      <c r="F102" t="s">
        <v>61</v>
      </c>
      <c r="G102" t="s">
        <v>7</v>
      </c>
      <c r="H102" t="s">
        <v>3</v>
      </c>
      <c r="I102">
        <v>40602</v>
      </c>
      <c r="J102" t="s">
        <v>669</v>
      </c>
      <c r="K102" t="s">
        <v>62</v>
      </c>
      <c r="L102" t="s">
        <v>73</v>
      </c>
      <c r="M102" t="s">
        <v>42</v>
      </c>
      <c r="N102" t="s">
        <v>1609</v>
      </c>
      <c r="O102" t="s">
        <v>850</v>
      </c>
      <c r="P102">
        <v>22685475</v>
      </c>
      <c r="Q102">
        <v>22685475</v>
      </c>
      <c r="R102" t="s">
        <v>1610</v>
      </c>
      <c r="S102" s="330">
        <v>22685475</v>
      </c>
      <c r="T102" t="s">
        <v>980</v>
      </c>
      <c r="U102">
        <v>22618569</v>
      </c>
    </row>
    <row r="103" spans="1:21" x14ac:dyDescent="0.25">
      <c r="A103" t="s">
        <v>1611</v>
      </c>
      <c r="B103" t="s">
        <v>1612</v>
      </c>
      <c r="C103" t="s">
        <v>1613</v>
      </c>
      <c r="D103" t="s">
        <v>62</v>
      </c>
      <c r="E103" t="s">
        <v>6</v>
      </c>
      <c r="F103" t="s">
        <v>61</v>
      </c>
      <c r="G103" t="s">
        <v>4</v>
      </c>
      <c r="H103" t="s">
        <v>7</v>
      </c>
      <c r="I103">
        <v>40306</v>
      </c>
      <c r="J103" t="s">
        <v>476</v>
      </c>
      <c r="K103" t="s">
        <v>62</v>
      </c>
      <c r="L103" t="s">
        <v>97</v>
      </c>
      <c r="M103" t="s">
        <v>92</v>
      </c>
      <c r="N103" t="s">
        <v>92</v>
      </c>
      <c r="O103" t="s">
        <v>850</v>
      </c>
      <c r="P103">
        <v>22443190</v>
      </c>
      <c r="Q103">
        <v>22443190</v>
      </c>
      <c r="R103" t="s">
        <v>1614</v>
      </c>
      <c r="S103" s="330">
        <v>22443190</v>
      </c>
      <c r="T103" t="s">
        <v>279</v>
      </c>
      <c r="U103">
        <v>25660341</v>
      </c>
    </row>
    <row r="104" spans="1:21" x14ac:dyDescent="0.25">
      <c r="A104" t="s">
        <v>1615</v>
      </c>
      <c r="B104" t="s">
        <v>1616</v>
      </c>
      <c r="C104" t="s">
        <v>1617</v>
      </c>
      <c r="D104" t="s">
        <v>62</v>
      </c>
      <c r="E104" t="s">
        <v>3</v>
      </c>
      <c r="F104" t="s">
        <v>61</v>
      </c>
      <c r="G104" t="s">
        <v>2</v>
      </c>
      <c r="H104" t="s">
        <v>3</v>
      </c>
      <c r="I104">
        <v>40102</v>
      </c>
      <c r="J104" t="s">
        <v>325</v>
      </c>
      <c r="K104" t="s">
        <v>62</v>
      </c>
      <c r="L104" t="s">
        <v>62</v>
      </c>
      <c r="M104" t="s">
        <v>779</v>
      </c>
      <c r="N104" t="s">
        <v>187</v>
      </c>
      <c r="O104" t="s">
        <v>850</v>
      </c>
      <c r="P104">
        <v>22605090</v>
      </c>
      <c r="Q104">
        <v>22617445</v>
      </c>
      <c r="R104" t="s">
        <v>1618</v>
      </c>
      <c r="S104" s="330">
        <v>22605090</v>
      </c>
      <c r="T104" t="s">
        <v>978</v>
      </c>
      <c r="U104">
        <v>22378013</v>
      </c>
    </row>
    <row r="105" spans="1:21" x14ac:dyDescent="0.25">
      <c r="A105" t="s">
        <v>1619</v>
      </c>
      <c r="B105" t="s">
        <v>1620</v>
      </c>
      <c r="C105" t="s">
        <v>1621</v>
      </c>
      <c r="D105" t="s">
        <v>44</v>
      </c>
      <c r="E105" t="s">
        <v>2</v>
      </c>
      <c r="F105" t="s">
        <v>41</v>
      </c>
      <c r="G105" t="s">
        <v>4</v>
      </c>
      <c r="H105" t="s">
        <v>8</v>
      </c>
      <c r="I105">
        <v>10307</v>
      </c>
      <c r="J105" t="s">
        <v>563</v>
      </c>
      <c r="K105" t="s">
        <v>42</v>
      </c>
      <c r="L105" t="s">
        <v>44</v>
      </c>
      <c r="M105" t="s">
        <v>1622</v>
      </c>
      <c r="N105" t="s">
        <v>1623</v>
      </c>
      <c r="O105" t="s">
        <v>850</v>
      </c>
      <c r="P105">
        <v>22764262</v>
      </c>
      <c r="Q105">
        <v>22764262</v>
      </c>
      <c r="R105" t="s">
        <v>1624</v>
      </c>
      <c r="S105" s="330">
        <v>22764262</v>
      </c>
      <c r="T105" t="s">
        <v>958</v>
      </c>
      <c r="U105">
        <v>22591833</v>
      </c>
    </row>
    <row r="106" spans="1:21" x14ac:dyDescent="0.25">
      <c r="A106" t="s">
        <v>1625</v>
      </c>
      <c r="B106" t="s">
        <v>1626</v>
      </c>
      <c r="C106" t="s">
        <v>1627</v>
      </c>
      <c r="D106" t="s">
        <v>178</v>
      </c>
      <c r="E106" t="s">
        <v>3</v>
      </c>
      <c r="F106" t="s">
        <v>41</v>
      </c>
      <c r="G106" t="s">
        <v>10</v>
      </c>
      <c r="H106" t="s">
        <v>8</v>
      </c>
      <c r="I106">
        <v>10807</v>
      </c>
      <c r="J106" t="s">
        <v>610</v>
      </c>
      <c r="K106" t="s">
        <v>42</v>
      </c>
      <c r="L106" t="s">
        <v>775</v>
      </c>
      <c r="M106" t="s">
        <v>1628</v>
      </c>
      <c r="N106" t="s">
        <v>192</v>
      </c>
      <c r="O106" t="s">
        <v>850</v>
      </c>
      <c r="P106">
        <v>22451046</v>
      </c>
      <c r="Q106" t="s">
        <v>951</v>
      </c>
      <c r="R106" t="s">
        <v>1629</v>
      </c>
      <c r="S106" s="330">
        <v>88206790</v>
      </c>
      <c r="T106" t="s">
        <v>962</v>
      </c>
      <c r="U106">
        <v>22450450</v>
      </c>
    </row>
    <row r="107" spans="1:21" x14ac:dyDescent="0.25">
      <c r="A107" t="s">
        <v>1630</v>
      </c>
      <c r="B107" t="s">
        <v>1631</v>
      </c>
      <c r="C107" t="s">
        <v>1632</v>
      </c>
      <c r="D107" t="s">
        <v>178</v>
      </c>
      <c r="E107" t="s">
        <v>6</v>
      </c>
      <c r="F107" t="s">
        <v>41</v>
      </c>
      <c r="G107" t="s">
        <v>65</v>
      </c>
      <c r="H107" t="s">
        <v>3</v>
      </c>
      <c r="I107">
        <v>11402</v>
      </c>
      <c r="J107" t="s">
        <v>644</v>
      </c>
      <c r="K107" t="s">
        <v>42</v>
      </c>
      <c r="L107" t="s">
        <v>778</v>
      </c>
      <c r="M107" t="s">
        <v>76</v>
      </c>
      <c r="N107" t="s">
        <v>76</v>
      </c>
      <c r="O107" t="s">
        <v>850</v>
      </c>
      <c r="P107">
        <v>22947119</v>
      </c>
      <c r="Q107" t="s">
        <v>951</v>
      </c>
      <c r="R107" t="s">
        <v>1633</v>
      </c>
      <c r="S107" s="330">
        <v>22947119</v>
      </c>
      <c r="T107" t="s">
        <v>965</v>
      </c>
      <c r="U107">
        <v>22352880</v>
      </c>
    </row>
    <row r="108" spans="1:21" x14ac:dyDescent="0.25">
      <c r="A108" t="s">
        <v>1634</v>
      </c>
      <c r="B108" t="s">
        <v>1635</v>
      </c>
      <c r="C108" t="s">
        <v>1636</v>
      </c>
      <c r="D108" t="s">
        <v>177</v>
      </c>
      <c r="E108" t="s">
        <v>3</v>
      </c>
      <c r="F108" t="s">
        <v>41</v>
      </c>
      <c r="G108" t="s">
        <v>2</v>
      </c>
      <c r="H108" t="s">
        <v>11</v>
      </c>
      <c r="I108">
        <v>10109</v>
      </c>
      <c r="J108" t="s">
        <v>548</v>
      </c>
      <c r="K108" t="s">
        <v>42</v>
      </c>
      <c r="L108" t="s">
        <v>42</v>
      </c>
      <c r="M108" t="s">
        <v>63</v>
      </c>
      <c r="N108" t="s">
        <v>1637</v>
      </c>
      <c r="O108" t="s">
        <v>850</v>
      </c>
      <c r="P108">
        <v>22962805</v>
      </c>
      <c r="Q108">
        <v>22962807</v>
      </c>
      <c r="R108" t="s">
        <v>1638</v>
      </c>
      <c r="S108" s="330">
        <v>22962805</v>
      </c>
      <c r="T108" t="s">
        <v>955</v>
      </c>
      <c r="U108">
        <v>22914901</v>
      </c>
    </row>
    <row r="109" spans="1:21" x14ac:dyDescent="0.25">
      <c r="A109" t="s">
        <v>1639</v>
      </c>
      <c r="B109" t="s">
        <v>1640</v>
      </c>
      <c r="C109" t="s">
        <v>1641</v>
      </c>
      <c r="D109" t="s">
        <v>44</v>
      </c>
      <c r="E109" t="s">
        <v>4</v>
      </c>
      <c r="F109" t="s">
        <v>41</v>
      </c>
      <c r="G109" t="s">
        <v>7</v>
      </c>
      <c r="H109" t="s">
        <v>8</v>
      </c>
      <c r="I109">
        <v>10607</v>
      </c>
      <c r="J109" t="s">
        <v>594</v>
      </c>
      <c r="K109" t="s">
        <v>42</v>
      </c>
      <c r="L109" t="s">
        <v>773</v>
      </c>
      <c r="M109" t="s">
        <v>1623</v>
      </c>
      <c r="N109" t="s">
        <v>1623</v>
      </c>
      <c r="O109" t="s">
        <v>850</v>
      </c>
      <c r="P109">
        <v>22300757</v>
      </c>
      <c r="Q109">
        <v>22300757</v>
      </c>
      <c r="R109" t="s">
        <v>1642</v>
      </c>
      <c r="S109" s="330">
        <v>88952599</v>
      </c>
      <c r="T109" t="s">
        <v>953</v>
      </c>
      <c r="U109">
        <v>22301358</v>
      </c>
    </row>
    <row r="110" spans="1:21" x14ac:dyDescent="0.25">
      <c r="A110" t="s">
        <v>1643</v>
      </c>
      <c r="B110" t="s">
        <v>1644</v>
      </c>
      <c r="C110" t="s">
        <v>1645</v>
      </c>
      <c r="D110" t="s">
        <v>90</v>
      </c>
      <c r="E110" t="s">
        <v>3</v>
      </c>
      <c r="F110" t="s">
        <v>41</v>
      </c>
      <c r="G110" t="s">
        <v>91</v>
      </c>
      <c r="H110" t="s">
        <v>2</v>
      </c>
      <c r="I110">
        <v>11901</v>
      </c>
      <c r="J110" t="s">
        <v>1070</v>
      </c>
      <c r="K110" t="s">
        <v>42</v>
      </c>
      <c r="L110" t="s">
        <v>90</v>
      </c>
      <c r="M110" t="s">
        <v>967</v>
      </c>
      <c r="N110" t="s">
        <v>1646</v>
      </c>
      <c r="O110" t="s">
        <v>850</v>
      </c>
      <c r="P110">
        <v>27714243</v>
      </c>
      <c r="Q110" t="s">
        <v>951</v>
      </c>
      <c r="R110" t="s">
        <v>1647</v>
      </c>
      <c r="S110" s="330">
        <v>27714243</v>
      </c>
      <c r="T110" t="s">
        <v>1000</v>
      </c>
      <c r="U110">
        <v>27719646</v>
      </c>
    </row>
    <row r="111" spans="1:21" x14ac:dyDescent="0.25">
      <c r="A111" t="s">
        <v>1648</v>
      </c>
      <c r="B111" t="s">
        <v>1649</v>
      </c>
      <c r="C111" t="s">
        <v>1650</v>
      </c>
      <c r="D111" t="s">
        <v>69</v>
      </c>
      <c r="E111" t="s">
        <v>5</v>
      </c>
      <c r="F111" t="s">
        <v>46</v>
      </c>
      <c r="G111" t="s">
        <v>8</v>
      </c>
      <c r="H111" t="s">
        <v>2</v>
      </c>
      <c r="I111">
        <v>30701</v>
      </c>
      <c r="J111" t="s">
        <v>311</v>
      </c>
      <c r="K111" t="s">
        <v>69</v>
      </c>
      <c r="L111" t="s">
        <v>785</v>
      </c>
      <c r="M111" t="s">
        <v>58</v>
      </c>
      <c r="N111" t="s">
        <v>262</v>
      </c>
      <c r="O111" t="s">
        <v>850</v>
      </c>
      <c r="P111">
        <v>25517316</v>
      </c>
      <c r="Q111">
        <v>25514409</v>
      </c>
      <c r="R111" t="s">
        <v>1651</v>
      </c>
      <c r="S111" s="330">
        <v>25517316</v>
      </c>
      <c r="T111" t="s">
        <v>975</v>
      </c>
      <c r="U111">
        <v>25512483</v>
      </c>
    </row>
    <row r="112" spans="1:21" x14ac:dyDescent="0.25">
      <c r="A112" t="s">
        <v>1652</v>
      </c>
      <c r="B112" t="s">
        <v>1653</v>
      </c>
      <c r="C112" t="s">
        <v>1654</v>
      </c>
      <c r="D112" t="s">
        <v>69</v>
      </c>
      <c r="E112" t="s">
        <v>6</v>
      </c>
      <c r="F112" t="s">
        <v>46</v>
      </c>
      <c r="G112" t="s">
        <v>3</v>
      </c>
      <c r="H112" t="s">
        <v>6</v>
      </c>
      <c r="I112">
        <v>30205</v>
      </c>
      <c r="J112" t="s">
        <v>737</v>
      </c>
      <c r="K112" t="s">
        <v>69</v>
      </c>
      <c r="L112" t="s">
        <v>106</v>
      </c>
      <c r="M112" t="s">
        <v>1655</v>
      </c>
      <c r="N112" t="s">
        <v>269</v>
      </c>
      <c r="O112" t="s">
        <v>850</v>
      </c>
      <c r="P112">
        <v>25745990</v>
      </c>
      <c r="Q112">
        <v>25745990</v>
      </c>
      <c r="R112" t="s">
        <v>1656</v>
      </c>
      <c r="S112" s="330">
        <v>25745990</v>
      </c>
      <c r="T112" t="s">
        <v>1005</v>
      </c>
      <c r="U112">
        <v>25750123</v>
      </c>
    </row>
    <row r="113" spans="1:21" x14ac:dyDescent="0.25">
      <c r="A113" t="s">
        <v>1657</v>
      </c>
      <c r="B113" t="s">
        <v>1658</v>
      </c>
      <c r="C113" t="s">
        <v>1659</v>
      </c>
      <c r="D113" t="s">
        <v>48</v>
      </c>
      <c r="E113" t="s">
        <v>2</v>
      </c>
      <c r="F113" t="s">
        <v>43</v>
      </c>
      <c r="G113" t="s">
        <v>3</v>
      </c>
      <c r="H113" t="s">
        <v>7</v>
      </c>
      <c r="I113">
        <v>20206</v>
      </c>
      <c r="J113" t="s">
        <v>690</v>
      </c>
      <c r="K113" t="s">
        <v>49</v>
      </c>
      <c r="L113" t="s">
        <v>781</v>
      </c>
      <c r="M113" t="s">
        <v>58</v>
      </c>
      <c r="N113" t="s">
        <v>1660</v>
      </c>
      <c r="O113" t="s">
        <v>850</v>
      </c>
      <c r="P113">
        <v>24450793</v>
      </c>
      <c r="Q113">
        <v>24450793</v>
      </c>
      <c r="R113" t="s">
        <v>1661</v>
      </c>
      <c r="S113" s="330">
        <v>24450793</v>
      </c>
      <c r="T113" t="s">
        <v>853</v>
      </c>
      <c r="U113">
        <v>24456978</v>
      </c>
    </row>
    <row r="114" spans="1:21" x14ac:dyDescent="0.25">
      <c r="A114" t="s">
        <v>1662</v>
      </c>
      <c r="B114" t="s">
        <v>1663</v>
      </c>
      <c r="C114" t="s">
        <v>1664</v>
      </c>
      <c r="D114" t="s">
        <v>48</v>
      </c>
      <c r="E114" t="s">
        <v>6</v>
      </c>
      <c r="F114" t="s">
        <v>43</v>
      </c>
      <c r="G114" t="s">
        <v>7</v>
      </c>
      <c r="H114" t="s">
        <v>8</v>
      </c>
      <c r="I114">
        <v>20607</v>
      </c>
      <c r="J114" t="s">
        <v>901</v>
      </c>
      <c r="K114" t="s">
        <v>49</v>
      </c>
      <c r="L114" t="s">
        <v>782</v>
      </c>
      <c r="M114" t="s">
        <v>1665</v>
      </c>
      <c r="N114" t="s">
        <v>1666</v>
      </c>
      <c r="O114" t="s">
        <v>850</v>
      </c>
      <c r="P114">
        <v>21014017</v>
      </c>
      <c r="Q114" t="s">
        <v>951</v>
      </c>
      <c r="R114" t="s">
        <v>1667</v>
      </c>
      <c r="S114" s="330">
        <v>24511819</v>
      </c>
      <c r="T114" t="s">
        <v>997</v>
      </c>
      <c r="U114">
        <v>24511520</v>
      </c>
    </row>
    <row r="115" spans="1:21" x14ac:dyDescent="0.25">
      <c r="A115" t="s">
        <v>1668</v>
      </c>
      <c r="B115" t="s">
        <v>1669</v>
      </c>
      <c r="C115" t="s">
        <v>1670</v>
      </c>
      <c r="D115" t="s">
        <v>49</v>
      </c>
      <c r="E115" t="s">
        <v>10</v>
      </c>
      <c r="F115" t="s">
        <v>43</v>
      </c>
      <c r="G115" t="s">
        <v>6</v>
      </c>
      <c r="H115" t="s">
        <v>8</v>
      </c>
      <c r="I115">
        <v>20507</v>
      </c>
      <c r="J115" t="s">
        <v>384</v>
      </c>
      <c r="K115" t="s">
        <v>49</v>
      </c>
      <c r="L115" t="s">
        <v>100</v>
      </c>
      <c r="M115" t="s">
        <v>1671</v>
      </c>
      <c r="N115" t="s">
        <v>1671</v>
      </c>
      <c r="O115" t="s">
        <v>850</v>
      </c>
      <c r="P115">
        <v>24460703</v>
      </c>
      <c r="Q115">
        <v>24460703</v>
      </c>
      <c r="R115" t="s">
        <v>1672</v>
      </c>
      <c r="S115" s="330">
        <v>61582100</v>
      </c>
      <c r="T115" t="s">
        <v>1002</v>
      </c>
      <c r="U115">
        <v>24465922</v>
      </c>
    </row>
    <row r="116" spans="1:21" x14ac:dyDescent="0.25">
      <c r="A116" t="s">
        <v>1673</v>
      </c>
      <c r="B116" t="s">
        <v>1674</v>
      </c>
      <c r="C116" t="s">
        <v>1675</v>
      </c>
      <c r="D116" t="s">
        <v>99</v>
      </c>
      <c r="E116" t="s">
        <v>2</v>
      </c>
      <c r="F116" t="s">
        <v>68</v>
      </c>
      <c r="G116" t="s">
        <v>7</v>
      </c>
      <c r="H116" t="s">
        <v>2</v>
      </c>
      <c r="I116">
        <v>50601</v>
      </c>
      <c r="J116" t="s">
        <v>309</v>
      </c>
      <c r="K116" t="s">
        <v>787</v>
      </c>
      <c r="L116" t="s">
        <v>99</v>
      </c>
      <c r="M116" t="s">
        <v>99</v>
      </c>
      <c r="N116" t="s">
        <v>99</v>
      </c>
      <c r="O116" t="s">
        <v>850</v>
      </c>
      <c r="P116">
        <v>26689015</v>
      </c>
      <c r="Q116">
        <v>26687232</v>
      </c>
      <c r="R116" t="s">
        <v>1676</v>
      </c>
      <c r="S116" s="330">
        <v>26689015</v>
      </c>
      <c r="T116" t="s">
        <v>984</v>
      </c>
      <c r="U116">
        <v>26692911</v>
      </c>
    </row>
    <row r="117" spans="1:21" x14ac:dyDescent="0.25">
      <c r="A117" t="s">
        <v>1677</v>
      </c>
      <c r="B117" t="s">
        <v>1678</v>
      </c>
      <c r="C117" t="s">
        <v>1679</v>
      </c>
      <c r="D117" t="s">
        <v>49</v>
      </c>
      <c r="E117" t="s">
        <v>10</v>
      </c>
      <c r="F117" t="s">
        <v>43</v>
      </c>
      <c r="G117" t="s">
        <v>6</v>
      </c>
      <c r="H117" t="s">
        <v>2</v>
      </c>
      <c r="I117">
        <v>20501</v>
      </c>
      <c r="J117" t="s">
        <v>301</v>
      </c>
      <c r="K117" t="s">
        <v>49</v>
      </c>
      <c r="L117" t="s">
        <v>100</v>
      </c>
      <c r="M117" t="s">
        <v>100</v>
      </c>
      <c r="N117" t="s">
        <v>100</v>
      </c>
      <c r="O117" t="s">
        <v>850</v>
      </c>
      <c r="P117">
        <v>24461271</v>
      </c>
      <c r="Q117">
        <v>24461255</v>
      </c>
      <c r="R117" t="s">
        <v>1680</v>
      </c>
      <c r="S117" s="330">
        <v>24461215</v>
      </c>
      <c r="T117" t="s">
        <v>1002</v>
      </c>
      <c r="U117">
        <v>24465922</v>
      </c>
    </row>
    <row r="118" spans="1:21" x14ac:dyDescent="0.25">
      <c r="A118" t="s">
        <v>1681</v>
      </c>
      <c r="B118" t="s">
        <v>1682</v>
      </c>
      <c r="C118" t="s">
        <v>1683</v>
      </c>
      <c r="D118" t="s">
        <v>75</v>
      </c>
      <c r="E118" t="s">
        <v>6</v>
      </c>
      <c r="F118" t="s">
        <v>41</v>
      </c>
      <c r="G118" t="s">
        <v>8</v>
      </c>
      <c r="H118" t="s">
        <v>2</v>
      </c>
      <c r="I118">
        <v>10701</v>
      </c>
      <c r="J118" t="s">
        <v>589</v>
      </c>
      <c r="K118" t="s">
        <v>42</v>
      </c>
      <c r="L118" t="s">
        <v>774</v>
      </c>
      <c r="M118" t="s">
        <v>88</v>
      </c>
      <c r="N118" t="s">
        <v>88</v>
      </c>
      <c r="O118" t="s">
        <v>850</v>
      </c>
      <c r="P118">
        <v>22490215</v>
      </c>
      <c r="Q118" t="s">
        <v>951</v>
      </c>
      <c r="R118" t="s">
        <v>1684</v>
      </c>
      <c r="S118" s="330">
        <v>22490215</v>
      </c>
      <c r="T118" t="s">
        <v>961</v>
      </c>
      <c r="U118">
        <v>24165218</v>
      </c>
    </row>
    <row r="119" spans="1:21" x14ac:dyDescent="0.25">
      <c r="A119" t="s">
        <v>1685</v>
      </c>
      <c r="B119" t="s">
        <v>1686</v>
      </c>
      <c r="C119" t="s">
        <v>1687</v>
      </c>
      <c r="D119" t="s">
        <v>48</v>
      </c>
      <c r="E119" t="s">
        <v>8</v>
      </c>
      <c r="F119" t="s">
        <v>43</v>
      </c>
      <c r="G119" t="s">
        <v>15</v>
      </c>
      <c r="H119" t="s">
        <v>2</v>
      </c>
      <c r="I119">
        <v>21101</v>
      </c>
      <c r="J119" t="s">
        <v>322</v>
      </c>
      <c r="K119" t="s">
        <v>49</v>
      </c>
      <c r="L119" t="s">
        <v>783</v>
      </c>
      <c r="M119" t="s">
        <v>783</v>
      </c>
      <c r="N119" t="s">
        <v>776</v>
      </c>
      <c r="O119" t="s">
        <v>850</v>
      </c>
      <c r="P119">
        <v>24631213</v>
      </c>
      <c r="Q119">
        <v>24631213</v>
      </c>
      <c r="R119" t="s">
        <v>1688</v>
      </c>
      <c r="S119" s="330">
        <v>88855457</v>
      </c>
      <c r="T119" t="s">
        <v>973</v>
      </c>
      <c r="U119">
        <v>24633545</v>
      </c>
    </row>
    <row r="120" spans="1:21" x14ac:dyDescent="0.25">
      <c r="A120" t="s">
        <v>1689</v>
      </c>
      <c r="B120" t="s">
        <v>1690</v>
      </c>
      <c r="C120" t="s">
        <v>1691</v>
      </c>
      <c r="D120" t="s">
        <v>56</v>
      </c>
      <c r="E120" t="s">
        <v>8</v>
      </c>
      <c r="F120" t="s">
        <v>55</v>
      </c>
      <c r="G120" t="s">
        <v>3</v>
      </c>
      <c r="H120" t="s">
        <v>5</v>
      </c>
      <c r="I120">
        <v>60204</v>
      </c>
      <c r="J120" t="s">
        <v>425</v>
      </c>
      <c r="K120" t="s">
        <v>56</v>
      </c>
      <c r="L120" t="s">
        <v>122</v>
      </c>
      <c r="M120" t="s">
        <v>58</v>
      </c>
      <c r="N120" t="s">
        <v>1692</v>
      </c>
      <c r="O120" t="s">
        <v>850</v>
      </c>
      <c r="P120">
        <v>26355524</v>
      </c>
      <c r="Q120">
        <v>26352186</v>
      </c>
      <c r="R120" t="s">
        <v>1693</v>
      </c>
      <c r="S120" s="330">
        <v>85840705</v>
      </c>
      <c r="T120" t="s">
        <v>1007</v>
      </c>
      <c r="U120">
        <v>26350583</v>
      </c>
    </row>
    <row r="121" spans="1:21" x14ac:dyDescent="0.25">
      <c r="A121" t="s">
        <v>1694</v>
      </c>
      <c r="B121" t="s">
        <v>1695</v>
      </c>
      <c r="C121" t="s">
        <v>1696</v>
      </c>
      <c r="D121" t="s">
        <v>44</v>
      </c>
      <c r="E121" t="s">
        <v>3</v>
      </c>
      <c r="F121" t="s">
        <v>41</v>
      </c>
      <c r="G121" t="s">
        <v>4</v>
      </c>
      <c r="H121" t="s">
        <v>3</v>
      </c>
      <c r="I121">
        <v>10302</v>
      </c>
      <c r="J121" t="s">
        <v>557</v>
      </c>
      <c r="K121" t="s">
        <v>42</v>
      </c>
      <c r="L121" t="s">
        <v>44</v>
      </c>
      <c r="M121" t="s">
        <v>45</v>
      </c>
      <c r="N121" t="s">
        <v>193</v>
      </c>
      <c r="O121" t="s">
        <v>850</v>
      </c>
      <c r="P121">
        <v>22700343</v>
      </c>
      <c r="Q121">
        <v>22700332</v>
      </c>
      <c r="R121" t="s">
        <v>1697</v>
      </c>
      <c r="S121" s="330">
        <v>72817763</v>
      </c>
      <c r="T121" t="s">
        <v>1068</v>
      </c>
      <c r="U121">
        <v>22700885</v>
      </c>
    </row>
    <row r="122" spans="1:21" x14ac:dyDescent="0.25">
      <c r="A122" t="s">
        <v>1698</v>
      </c>
      <c r="B122" t="s">
        <v>1699</v>
      </c>
      <c r="C122" t="s">
        <v>1700</v>
      </c>
      <c r="D122" t="s">
        <v>54</v>
      </c>
      <c r="E122" t="s">
        <v>16</v>
      </c>
      <c r="F122" t="s">
        <v>55</v>
      </c>
      <c r="G122" t="s">
        <v>10</v>
      </c>
      <c r="H122" t="s">
        <v>6</v>
      </c>
      <c r="I122">
        <v>60805</v>
      </c>
      <c r="J122" t="s">
        <v>474</v>
      </c>
      <c r="K122" t="s">
        <v>56</v>
      </c>
      <c r="L122" t="s">
        <v>798</v>
      </c>
      <c r="M122" t="s">
        <v>1701</v>
      </c>
      <c r="N122" t="s">
        <v>265</v>
      </c>
      <c r="O122" t="s">
        <v>850</v>
      </c>
      <c r="P122">
        <v>27848114</v>
      </c>
      <c r="Q122">
        <v>27848114</v>
      </c>
      <c r="R122" t="s">
        <v>1702</v>
      </c>
      <c r="S122" s="330">
        <v>27488114</v>
      </c>
      <c r="T122" t="s">
        <v>996</v>
      </c>
      <c r="U122">
        <v>27848079</v>
      </c>
    </row>
    <row r="123" spans="1:21" x14ac:dyDescent="0.25">
      <c r="A123" t="s">
        <v>1703</v>
      </c>
      <c r="B123" t="s">
        <v>1704</v>
      </c>
      <c r="C123" t="s">
        <v>1705</v>
      </c>
      <c r="D123" t="s">
        <v>64</v>
      </c>
      <c r="E123" t="s">
        <v>3</v>
      </c>
      <c r="F123" t="s">
        <v>43</v>
      </c>
      <c r="G123" t="s">
        <v>12</v>
      </c>
      <c r="H123" t="s">
        <v>3</v>
      </c>
      <c r="I123">
        <v>21002</v>
      </c>
      <c r="J123" t="s">
        <v>353</v>
      </c>
      <c r="K123" t="s">
        <v>49</v>
      </c>
      <c r="L123" t="s">
        <v>64</v>
      </c>
      <c r="M123" t="s">
        <v>72</v>
      </c>
      <c r="N123" t="s">
        <v>1706</v>
      </c>
      <c r="O123" t="s">
        <v>850</v>
      </c>
      <c r="P123">
        <v>24757122</v>
      </c>
      <c r="Q123">
        <v>24757122</v>
      </c>
      <c r="R123" t="s">
        <v>1707</v>
      </c>
      <c r="S123" s="330">
        <v>24757122</v>
      </c>
      <c r="T123" t="s">
        <v>993</v>
      </c>
      <c r="U123">
        <v>24755008</v>
      </c>
    </row>
    <row r="124" spans="1:21" x14ac:dyDescent="0.25">
      <c r="A124" t="s">
        <v>1708</v>
      </c>
      <c r="B124" t="s">
        <v>1709</v>
      </c>
      <c r="C124" t="s">
        <v>1710</v>
      </c>
      <c r="D124" t="s">
        <v>85</v>
      </c>
      <c r="E124" t="s">
        <v>2</v>
      </c>
      <c r="F124" t="s">
        <v>68</v>
      </c>
      <c r="G124" t="s">
        <v>12</v>
      </c>
      <c r="H124" t="s">
        <v>2</v>
      </c>
      <c r="I124">
        <v>51001</v>
      </c>
      <c r="J124" t="s">
        <v>320</v>
      </c>
      <c r="K124" t="s">
        <v>787</v>
      </c>
      <c r="L124" t="s">
        <v>84</v>
      </c>
      <c r="M124" t="s">
        <v>84</v>
      </c>
      <c r="N124" t="s">
        <v>1711</v>
      </c>
      <c r="O124" t="s">
        <v>850</v>
      </c>
      <c r="P124">
        <v>88672014</v>
      </c>
      <c r="Q124">
        <v>26799174</v>
      </c>
      <c r="R124" t="s">
        <v>1712</v>
      </c>
      <c r="S124" s="330">
        <v>88672014</v>
      </c>
      <c r="T124" t="s">
        <v>1076</v>
      </c>
      <c r="U124">
        <v>26799174</v>
      </c>
    </row>
    <row r="125" spans="1:21" x14ac:dyDescent="0.25">
      <c r="A125" t="s">
        <v>1713</v>
      </c>
      <c r="B125" t="s">
        <v>1714</v>
      </c>
      <c r="C125" t="s">
        <v>1715</v>
      </c>
      <c r="D125" t="s">
        <v>50</v>
      </c>
      <c r="E125" t="s">
        <v>8</v>
      </c>
      <c r="F125" t="s">
        <v>51</v>
      </c>
      <c r="G125" t="s">
        <v>2</v>
      </c>
      <c r="H125" t="s">
        <v>4</v>
      </c>
      <c r="I125">
        <v>70103</v>
      </c>
      <c r="J125" t="s">
        <v>693</v>
      </c>
      <c r="K125" t="s">
        <v>50</v>
      </c>
      <c r="L125" t="s">
        <v>50</v>
      </c>
      <c r="M125" t="s">
        <v>52</v>
      </c>
      <c r="N125" t="s">
        <v>1716</v>
      </c>
      <c r="O125" t="s">
        <v>850</v>
      </c>
      <c r="P125">
        <v>27971909</v>
      </c>
      <c r="Q125">
        <v>27971909</v>
      </c>
      <c r="R125" t="s">
        <v>1717</v>
      </c>
      <c r="S125" s="330">
        <v>27581878</v>
      </c>
      <c r="T125" t="s">
        <v>1004</v>
      </c>
      <c r="U125">
        <v>27972815</v>
      </c>
    </row>
    <row r="126" spans="1:21" x14ac:dyDescent="0.25">
      <c r="A126" t="s">
        <v>1718</v>
      </c>
      <c r="B126" t="s">
        <v>1719</v>
      </c>
      <c r="C126" t="s">
        <v>1720</v>
      </c>
      <c r="D126" t="s">
        <v>108</v>
      </c>
      <c r="E126" t="s">
        <v>10</v>
      </c>
      <c r="F126" t="s">
        <v>51</v>
      </c>
      <c r="G126" t="s">
        <v>3</v>
      </c>
      <c r="H126" t="s">
        <v>4</v>
      </c>
      <c r="I126">
        <v>70203</v>
      </c>
      <c r="J126" t="s">
        <v>930</v>
      </c>
      <c r="K126" t="s">
        <v>50</v>
      </c>
      <c r="L126" t="s">
        <v>790</v>
      </c>
      <c r="M126" t="s">
        <v>800</v>
      </c>
      <c r="N126" t="s">
        <v>1721</v>
      </c>
      <c r="O126" t="s">
        <v>850</v>
      </c>
      <c r="P126">
        <v>88043675</v>
      </c>
      <c r="Q126">
        <v>44117973</v>
      </c>
      <c r="R126" t="s">
        <v>1722</v>
      </c>
      <c r="S126" s="330">
        <v>88544566</v>
      </c>
      <c r="T126" t="s">
        <v>994</v>
      </c>
      <c r="U126">
        <v>83947325</v>
      </c>
    </row>
    <row r="127" spans="1:21" x14ac:dyDescent="0.25">
      <c r="A127" t="s">
        <v>1723</v>
      </c>
      <c r="B127" t="s">
        <v>1724</v>
      </c>
      <c r="C127" t="s">
        <v>1725</v>
      </c>
      <c r="D127" t="s">
        <v>69</v>
      </c>
      <c r="E127" t="s">
        <v>10</v>
      </c>
      <c r="F127" t="s">
        <v>46</v>
      </c>
      <c r="G127" t="s">
        <v>3</v>
      </c>
      <c r="H127" t="s">
        <v>4</v>
      </c>
      <c r="I127">
        <v>30203</v>
      </c>
      <c r="J127" t="s">
        <v>697</v>
      </c>
      <c r="K127" t="s">
        <v>69</v>
      </c>
      <c r="L127" t="s">
        <v>106</v>
      </c>
      <c r="M127" t="s">
        <v>1726</v>
      </c>
      <c r="N127" t="s">
        <v>1727</v>
      </c>
      <c r="O127" t="s">
        <v>850</v>
      </c>
      <c r="P127">
        <v>25332504</v>
      </c>
      <c r="Q127">
        <v>84054901</v>
      </c>
      <c r="R127" t="s">
        <v>1728</v>
      </c>
      <c r="S127" s="330">
        <v>25332504</v>
      </c>
      <c r="T127" t="s">
        <v>1010</v>
      </c>
      <c r="U127">
        <v>25750008</v>
      </c>
    </row>
    <row r="128" spans="1:21" x14ac:dyDescent="0.25">
      <c r="A128" t="s">
        <v>1729</v>
      </c>
      <c r="B128" t="s">
        <v>1730</v>
      </c>
      <c r="C128" t="s">
        <v>1731</v>
      </c>
      <c r="D128" t="s">
        <v>44</v>
      </c>
      <c r="E128" t="s">
        <v>8</v>
      </c>
      <c r="F128" t="s">
        <v>41</v>
      </c>
      <c r="G128" t="s">
        <v>4</v>
      </c>
      <c r="H128" t="s">
        <v>15</v>
      </c>
      <c r="I128">
        <v>10311</v>
      </c>
      <c r="J128" t="s">
        <v>570</v>
      </c>
      <c r="K128" t="s">
        <v>42</v>
      </c>
      <c r="L128" t="s">
        <v>44</v>
      </c>
      <c r="M128" t="s">
        <v>820</v>
      </c>
      <c r="N128" t="s">
        <v>820</v>
      </c>
      <c r="O128" t="s">
        <v>850</v>
      </c>
      <c r="P128">
        <v>22752317</v>
      </c>
      <c r="Q128">
        <v>22752317</v>
      </c>
      <c r="R128" t="s">
        <v>1732</v>
      </c>
      <c r="S128" s="330">
        <v>22752317</v>
      </c>
      <c r="T128" t="s">
        <v>959</v>
      </c>
      <c r="U128">
        <v>22596011</v>
      </c>
    </row>
    <row r="129" spans="1:21" x14ac:dyDescent="0.25">
      <c r="A129" t="s">
        <v>1733</v>
      </c>
      <c r="B129" t="s">
        <v>1734</v>
      </c>
      <c r="C129" t="s">
        <v>1735</v>
      </c>
      <c r="D129" t="s">
        <v>44</v>
      </c>
      <c r="E129" t="s">
        <v>4</v>
      </c>
      <c r="F129" t="s">
        <v>41</v>
      </c>
      <c r="G129" t="s">
        <v>7</v>
      </c>
      <c r="H129" t="s">
        <v>7</v>
      </c>
      <c r="I129">
        <v>10606</v>
      </c>
      <c r="J129" t="s">
        <v>592</v>
      </c>
      <c r="K129" t="s">
        <v>42</v>
      </c>
      <c r="L129" t="s">
        <v>773</v>
      </c>
      <c r="M129" t="s">
        <v>816</v>
      </c>
      <c r="N129" t="s">
        <v>816</v>
      </c>
      <c r="O129" t="s">
        <v>850</v>
      </c>
      <c r="P129">
        <v>25401629</v>
      </c>
      <c r="Q129">
        <v>25402450</v>
      </c>
      <c r="R129" t="s">
        <v>1736</v>
      </c>
      <c r="S129" s="330">
        <v>88786623</v>
      </c>
      <c r="T129" t="s">
        <v>953</v>
      </c>
      <c r="U129">
        <v>22301358</v>
      </c>
    </row>
    <row r="130" spans="1:21" x14ac:dyDescent="0.25">
      <c r="A130" t="s">
        <v>1737</v>
      </c>
      <c r="B130" t="s">
        <v>1738</v>
      </c>
      <c r="C130" t="s">
        <v>1739</v>
      </c>
      <c r="D130" t="s">
        <v>108</v>
      </c>
      <c r="E130" t="s">
        <v>7</v>
      </c>
      <c r="F130" t="s">
        <v>51</v>
      </c>
      <c r="G130" t="s">
        <v>3</v>
      </c>
      <c r="H130" t="s">
        <v>4</v>
      </c>
      <c r="I130">
        <v>70203</v>
      </c>
      <c r="J130" t="s">
        <v>930</v>
      </c>
      <c r="K130" t="s">
        <v>50</v>
      </c>
      <c r="L130" t="s">
        <v>790</v>
      </c>
      <c r="M130" t="s">
        <v>800</v>
      </c>
      <c r="N130" t="s">
        <v>1740</v>
      </c>
      <c r="O130" t="s">
        <v>850</v>
      </c>
      <c r="P130">
        <v>27098328</v>
      </c>
      <c r="Q130" t="s">
        <v>951</v>
      </c>
      <c r="R130" t="s">
        <v>1741</v>
      </c>
      <c r="S130" s="330">
        <v>89556565</v>
      </c>
      <c r="T130" t="s">
        <v>999</v>
      </c>
      <c r="U130">
        <v>44092714</v>
      </c>
    </row>
    <row r="131" spans="1:21" x14ac:dyDescent="0.25">
      <c r="A131" t="s">
        <v>1742</v>
      </c>
      <c r="B131" t="s">
        <v>1743</v>
      </c>
      <c r="C131" t="s">
        <v>1744</v>
      </c>
      <c r="D131" t="s">
        <v>62</v>
      </c>
      <c r="E131" t="s">
        <v>8</v>
      </c>
      <c r="F131" t="s">
        <v>61</v>
      </c>
      <c r="G131" t="s">
        <v>8</v>
      </c>
      <c r="H131" t="s">
        <v>3</v>
      </c>
      <c r="I131">
        <v>40702</v>
      </c>
      <c r="J131" t="s">
        <v>915</v>
      </c>
      <c r="K131" t="s">
        <v>62</v>
      </c>
      <c r="L131" t="s">
        <v>116</v>
      </c>
      <c r="M131" t="s">
        <v>851</v>
      </c>
      <c r="N131" t="s">
        <v>1745</v>
      </c>
      <c r="O131" t="s">
        <v>850</v>
      </c>
      <c r="P131">
        <v>25890332</v>
      </c>
      <c r="Q131" t="s">
        <v>951</v>
      </c>
      <c r="R131" t="s">
        <v>1746</v>
      </c>
      <c r="S131" s="330">
        <v>25890332</v>
      </c>
      <c r="T131" t="s">
        <v>981</v>
      </c>
      <c r="U131">
        <v>22654304</v>
      </c>
    </row>
    <row r="132" spans="1:21" x14ac:dyDescent="0.25">
      <c r="A132" t="s">
        <v>1747</v>
      </c>
      <c r="B132" t="s">
        <v>1748</v>
      </c>
      <c r="C132" t="s">
        <v>1749</v>
      </c>
      <c r="D132" t="s">
        <v>176</v>
      </c>
      <c r="E132" t="s">
        <v>7</v>
      </c>
      <c r="F132" t="s">
        <v>41</v>
      </c>
      <c r="G132" t="s">
        <v>12</v>
      </c>
      <c r="H132" t="s">
        <v>2</v>
      </c>
      <c r="I132">
        <v>11001</v>
      </c>
      <c r="J132" t="s">
        <v>609</v>
      </c>
      <c r="K132" t="s">
        <v>42</v>
      </c>
      <c r="L132" t="s">
        <v>267</v>
      </c>
      <c r="M132" t="s">
        <v>267</v>
      </c>
      <c r="N132" t="s">
        <v>1750</v>
      </c>
      <c r="O132" t="s">
        <v>850</v>
      </c>
      <c r="P132">
        <v>22222872</v>
      </c>
      <c r="Q132" t="s">
        <v>951</v>
      </c>
      <c r="R132" t="s">
        <v>1751</v>
      </c>
      <c r="S132" s="330">
        <v>22222872</v>
      </c>
      <c r="T132" t="s">
        <v>1067</v>
      </c>
      <c r="U132">
        <v>22754085</v>
      </c>
    </row>
    <row r="133" spans="1:21" x14ac:dyDescent="0.25">
      <c r="A133" t="s">
        <v>1752</v>
      </c>
      <c r="B133" t="s">
        <v>1753</v>
      </c>
      <c r="C133" t="s">
        <v>1754</v>
      </c>
      <c r="D133" t="s">
        <v>49</v>
      </c>
      <c r="E133" t="s">
        <v>5</v>
      </c>
      <c r="F133" t="s">
        <v>43</v>
      </c>
      <c r="G133" t="s">
        <v>2</v>
      </c>
      <c r="H133" t="s">
        <v>10</v>
      </c>
      <c r="I133">
        <v>20108</v>
      </c>
      <c r="J133" t="s">
        <v>355</v>
      </c>
      <c r="K133" t="s">
        <v>49</v>
      </c>
      <c r="L133" t="s">
        <v>49</v>
      </c>
      <c r="M133" t="s">
        <v>58</v>
      </c>
      <c r="N133" t="s">
        <v>58</v>
      </c>
      <c r="O133" t="s">
        <v>850</v>
      </c>
      <c r="P133">
        <v>21027983</v>
      </c>
      <c r="Q133" t="s">
        <v>951</v>
      </c>
      <c r="R133" t="s">
        <v>1755</v>
      </c>
      <c r="S133" s="330">
        <v>21027983</v>
      </c>
      <c r="T133" t="s">
        <v>971</v>
      </c>
      <c r="U133">
        <v>24302406</v>
      </c>
    </row>
    <row r="134" spans="1:21" x14ac:dyDescent="0.25">
      <c r="A134" t="s">
        <v>1756</v>
      </c>
      <c r="B134" t="s">
        <v>1757</v>
      </c>
      <c r="C134" t="s">
        <v>1758</v>
      </c>
      <c r="D134" t="s">
        <v>62</v>
      </c>
      <c r="E134" t="s">
        <v>6</v>
      </c>
      <c r="F134" t="s">
        <v>61</v>
      </c>
      <c r="G134" t="s">
        <v>4</v>
      </c>
      <c r="H134" t="s">
        <v>4</v>
      </c>
      <c r="I134">
        <v>40303</v>
      </c>
      <c r="J134" t="s">
        <v>372</v>
      </c>
      <c r="K134" t="s">
        <v>62</v>
      </c>
      <c r="L134" t="s">
        <v>97</v>
      </c>
      <c r="M134" t="s">
        <v>45</v>
      </c>
      <c r="N134" t="s">
        <v>45</v>
      </c>
      <c r="O134" t="s">
        <v>850</v>
      </c>
      <c r="P134">
        <v>22411295</v>
      </c>
      <c r="Q134">
        <v>22411295</v>
      </c>
      <c r="R134" t="s">
        <v>1759</v>
      </c>
      <c r="S134" s="330">
        <v>22411295</v>
      </c>
      <c r="T134" t="s">
        <v>279</v>
      </c>
      <c r="U134">
        <v>25660341</v>
      </c>
    </row>
    <row r="135" spans="1:21" x14ac:dyDescent="0.25">
      <c r="A135" t="s">
        <v>1760</v>
      </c>
      <c r="B135" t="s">
        <v>1761</v>
      </c>
      <c r="C135" t="s">
        <v>1762</v>
      </c>
      <c r="D135" t="s">
        <v>118</v>
      </c>
      <c r="E135" t="s">
        <v>4</v>
      </c>
      <c r="F135" t="s">
        <v>68</v>
      </c>
      <c r="G135" t="s">
        <v>3</v>
      </c>
      <c r="H135" t="s">
        <v>5</v>
      </c>
      <c r="I135">
        <v>50204</v>
      </c>
      <c r="J135" t="s">
        <v>1763</v>
      </c>
      <c r="K135" t="s">
        <v>787</v>
      </c>
      <c r="L135" t="s">
        <v>118</v>
      </c>
      <c r="M135" t="s">
        <v>1764</v>
      </c>
      <c r="N135" t="s">
        <v>1765</v>
      </c>
      <c r="O135" t="s">
        <v>850</v>
      </c>
      <c r="P135">
        <v>83237997</v>
      </c>
      <c r="Q135">
        <v>83237997</v>
      </c>
      <c r="R135" t="s">
        <v>1766</v>
      </c>
      <c r="S135" s="330">
        <v>83237997</v>
      </c>
      <c r="T135" t="s">
        <v>1358</v>
      </c>
      <c r="U135">
        <v>26853425</v>
      </c>
    </row>
    <row r="136" spans="1:21" x14ac:dyDescent="0.25">
      <c r="A136" t="s">
        <v>1767</v>
      </c>
      <c r="B136" t="s">
        <v>1768</v>
      </c>
      <c r="C136" t="s">
        <v>1769</v>
      </c>
      <c r="D136" t="s">
        <v>64</v>
      </c>
      <c r="E136" t="s">
        <v>3</v>
      </c>
      <c r="F136" t="s">
        <v>43</v>
      </c>
      <c r="G136" t="s">
        <v>12</v>
      </c>
      <c r="H136" t="s">
        <v>10</v>
      </c>
      <c r="I136">
        <v>21008</v>
      </c>
      <c r="J136" t="s">
        <v>411</v>
      </c>
      <c r="K136" t="s">
        <v>49</v>
      </c>
      <c r="L136" t="s">
        <v>64</v>
      </c>
      <c r="M136" t="s">
        <v>1770</v>
      </c>
      <c r="N136" t="s">
        <v>1770</v>
      </c>
      <c r="O136" t="s">
        <v>850</v>
      </c>
      <c r="P136">
        <v>24689930</v>
      </c>
      <c r="Q136">
        <v>24689930</v>
      </c>
      <c r="R136" t="s">
        <v>1771</v>
      </c>
      <c r="S136" s="330">
        <v>24689331</v>
      </c>
      <c r="T136" t="s">
        <v>1074</v>
      </c>
      <c r="U136">
        <v>24755008</v>
      </c>
    </row>
    <row r="137" spans="1:21" x14ac:dyDescent="0.25">
      <c r="A137" t="s">
        <v>1772</v>
      </c>
      <c r="B137" t="s">
        <v>1773</v>
      </c>
      <c r="C137" t="s">
        <v>1774</v>
      </c>
      <c r="D137" t="s">
        <v>177</v>
      </c>
      <c r="E137" t="s">
        <v>6</v>
      </c>
      <c r="F137" t="s">
        <v>41</v>
      </c>
      <c r="G137" t="s">
        <v>2</v>
      </c>
      <c r="H137" t="s">
        <v>8</v>
      </c>
      <c r="I137">
        <v>10107</v>
      </c>
      <c r="J137" t="s">
        <v>544</v>
      </c>
      <c r="K137" t="s">
        <v>42</v>
      </c>
      <c r="L137" t="s">
        <v>42</v>
      </c>
      <c r="M137" t="s">
        <v>770</v>
      </c>
      <c r="N137" t="s">
        <v>1775</v>
      </c>
      <c r="O137" t="s">
        <v>850</v>
      </c>
      <c r="P137">
        <v>22201457</v>
      </c>
      <c r="Q137">
        <v>22313085</v>
      </c>
      <c r="R137" t="s">
        <v>1776</v>
      </c>
      <c r="S137" s="330">
        <v>22201457</v>
      </c>
      <c r="T137" t="s">
        <v>954</v>
      </c>
      <c r="U137">
        <v>22310578</v>
      </c>
    </row>
    <row r="138" spans="1:21" x14ac:dyDescent="0.25">
      <c r="A138" t="s">
        <v>1777</v>
      </c>
      <c r="B138" t="s">
        <v>1778</v>
      </c>
      <c r="C138" t="s">
        <v>1779</v>
      </c>
      <c r="D138" t="s">
        <v>176</v>
      </c>
      <c r="E138" t="s">
        <v>6</v>
      </c>
      <c r="F138" t="s">
        <v>41</v>
      </c>
      <c r="G138" t="s">
        <v>2</v>
      </c>
      <c r="H138" t="s">
        <v>12</v>
      </c>
      <c r="I138">
        <v>10110</v>
      </c>
      <c r="J138" t="s">
        <v>550</v>
      </c>
      <c r="K138" t="s">
        <v>42</v>
      </c>
      <c r="L138" t="s">
        <v>42</v>
      </c>
      <c r="M138" t="s">
        <v>771</v>
      </c>
      <c r="N138" t="s">
        <v>182</v>
      </c>
      <c r="O138" t="s">
        <v>850</v>
      </c>
      <c r="P138">
        <v>22540111</v>
      </c>
      <c r="Q138" t="s">
        <v>951</v>
      </c>
      <c r="R138" t="s">
        <v>1780</v>
      </c>
      <c r="S138" s="330">
        <v>22540111</v>
      </c>
      <c r="T138" t="s">
        <v>956</v>
      </c>
      <c r="U138">
        <v>22544090</v>
      </c>
    </row>
    <row r="139" spans="1:21" x14ac:dyDescent="0.25">
      <c r="A139" t="s">
        <v>1781</v>
      </c>
      <c r="B139" t="s">
        <v>1782</v>
      </c>
      <c r="C139" t="s">
        <v>1783</v>
      </c>
      <c r="D139" t="s">
        <v>62</v>
      </c>
      <c r="E139" t="s">
        <v>5</v>
      </c>
      <c r="F139" t="s">
        <v>61</v>
      </c>
      <c r="G139" t="s">
        <v>6</v>
      </c>
      <c r="H139" t="s">
        <v>2</v>
      </c>
      <c r="I139">
        <v>40501</v>
      </c>
      <c r="J139" t="s">
        <v>303</v>
      </c>
      <c r="K139" t="s">
        <v>62</v>
      </c>
      <c r="L139" t="s">
        <v>58</v>
      </c>
      <c r="M139" t="s">
        <v>58</v>
      </c>
      <c r="N139" t="s">
        <v>188</v>
      </c>
      <c r="O139" t="s">
        <v>850</v>
      </c>
      <c r="P139">
        <v>22372710</v>
      </c>
      <c r="Q139">
        <v>22381982</v>
      </c>
      <c r="R139" t="s">
        <v>175</v>
      </c>
      <c r="S139" s="330">
        <v>22372710</v>
      </c>
      <c r="T139" t="s">
        <v>979</v>
      </c>
      <c r="U139">
        <v>22623025</v>
      </c>
    </row>
    <row r="140" spans="1:21" x14ac:dyDescent="0.25">
      <c r="A140" t="s">
        <v>1784</v>
      </c>
      <c r="B140" t="s">
        <v>1785</v>
      </c>
      <c r="C140" t="s">
        <v>1786</v>
      </c>
      <c r="D140" t="s">
        <v>62</v>
      </c>
      <c r="E140" t="s">
        <v>3</v>
      </c>
      <c r="F140" t="s">
        <v>61</v>
      </c>
      <c r="G140" t="s">
        <v>2</v>
      </c>
      <c r="H140" t="s">
        <v>4</v>
      </c>
      <c r="I140">
        <v>40103</v>
      </c>
      <c r="J140" t="s">
        <v>364</v>
      </c>
      <c r="K140" t="s">
        <v>62</v>
      </c>
      <c r="L140" t="s">
        <v>62</v>
      </c>
      <c r="M140" t="s">
        <v>78</v>
      </c>
      <c r="N140" t="s">
        <v>194</v>
      </c>
      <c r="O140" t="s">
        <v>850</v>
      </c>
      <c r="P140">
        <v>22374033</v>
      </c>
      <c r="Q140" t="s">
        <v>951</v>
      </c>
      <c r="R140" t="s">
        <v>1086</v>
      </c>
      <c r="S140" s="330">
        <v>88348465</v>
      </c>
      <c r="T140" t="s">
        <v>978</v>
      </c>
      <c r="U140">
        <v>84328298</v>
      </c>
    </row>
  </sheetData>
  <sheetProtection algorithmName="SHA-512" hashValue="aXJ5WfC/f4KmvQrxKz9FhTFgcXgrB5VBXpO5fy3mIEqKE37+8qPQ/w/vgAz2igXbz1CUbOfxkRwOs9U0fEhctQ==" saltValue="onHgFrQ1jsAky2GwGRxeWA==" spinCount="100000" sheet="1" objects="1" scenarios="1"/>
  <autoFilter ref="A2:U140" xr:uid="{00000000-0009-0000-0000-000002000000}"/>
  <sortState xmlns:xlrd2="http://schemas.microsoft.com/office/spreadsheetml/2017/richdata2" ref="A3:U140">
    <sortCondition ref="A3:A140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6">
    <pageSetUpPr fitToPage="1"/>
  </sheetPr>
  <dimension ref="A1:Z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3.42578125" style="26" customWidth="1"/>
    <col min="2" max="2" width="40.28515625" style="7" customWidth="1"/>
    <col min="3" max="20" width="7.7109375" style="7" customWidth="1"/>
    <col min="21" max="16384" width="11.42578125" style="7"/>
  </cols>
  <sheetData>
    <row r="1" spans="1:26" ht="18" customHeight="1" x14ac:dyDescent="0.3">
      <c r="A1" s="26">
        <v>1</v>
      </c>
      <c r="B1" s="27" t="s">
        <v>1125</v>
      </c>
      <c r="C1" s="28"/>
      <c r="D1" s="28"/>
      <c r="E1" s="28"/>
      <c r="F1" s="28"/>
      <c r="G1" s="28"/>
      <c r="H1" s="28"/>
      <c r="I1" s="28"/>
      <c r="J1" s="28"/>
    </row>
    <row r="2" spans="1:26" ht="26.25" x14ac:dyDescent="0.4">
      <c r="A2" s="26">
        <v>2</v>
      </c>
      <c r="B2" s="29" t="s">
        <v>877</v>
      </c>
      <c r="C2" s="28"/>
      <c r="D2" s="28"/>
      <c r="E2" s="28"/>
      <c r="F2" s="28"/>
      <c r="G2" s="28"/>
      <c r="H2" s="28"/>
      <c r="I2" s="28"/>
      <c r="J2" s="28"/>
    </row>
    <row r="3" spans="1:26" ht="21" customHeight="1" x14ac:dyDescent="0.35">
      <c r="A3" s="26">
        <v>3</v>
      </c>
      <c r="B3" s="30" t="s">
        <v>878</v>
      </c>
      <c r="C3" s="31"/>
      <c r="D3" s="31"/>
      <c r="E3" s="31"/>
      <c r="F3" s="31"/>
      <c r="G3" s="31"/>
      <c r="H3" s="31"/>
      <c r="I3" s="31"/>
      <c r="J3" s="31"/>
      <c r="T3" s="31"/>
    </row>
    <row r="4" spans="1:26" ht="21" customHeight="1" x14ac:dyDescent="0.3">
      <c r="A4" s="26">
        <v>5</v>
      </c>
      <c r="B4" s="27" t="s">
        <v>165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6" ht="19.5" thickBot="1" x14ac:dyDescent="0.35">
      <c r="A5" s="26">
        <v>4</v>
      </c>
      <c r="B5" s="444" t="s">
        <v>1096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ht="49.5" customHeight="1" thickTop="1" x14ac:dyDescent="0.25">
      <c r="A6" s="26">
        <v>6</v>
      </c>
      <c r="B6" s="589" t="s">
        <v>1033</v>
      </c>
      <c r="C6" s="691" t="s">
        <v>0</v>
      </c>
      <c r="D6" s="692"/>
      <c r="E6" s="692"/>
      <c r="F6" s="689" t="s">
        <v>24</v>
      </c>
      <c r="G6" s="690"/>
      <c r="H6" s="693"/>
      <c r="I6" s="690" t="s">
        <v>1129</v>
      </c>
      <c r="J6" s="690"/>
      <c r="K6" s="690"/>
      <c r="L6" s="689" t="s">
        <v>1130</v>
      </c>
      <c r="M6" s="690"/>
      <c r="N6" s="693"/>
      <c r="O6" s="689" t="s">
        <v>26</v>
      </c>
      <c r="P6" s="690"/>
      <c r="Q6" s="693"/>
      <c r="R6" s="689" t="s">
        <v>25</v>
      </c>
      <c r="S6" s="690"/>
      <c r="T6" s="690"/>
    </row>
    <row r="7" spans="1:26" ht="30" customHeight="1" thickBot="1" x14ac:dyDescent="0.3">
      <c r="A7" s="26">
        <v>7</v>
      </c>
      <c r="B7" s="590"/>
      <c r="C7" s="261" t="s">
        <v>0</v>
      </c>
      <c r="D7" s="33" t="s">
        <v>28</v>
      </c>
      <c r="E7" s="110" t="s">
        <v>27</v>
      </c>
      <c r="F7" s="35" t="s">
        <v>0</v>
      </c>
      <c r="G7" s="33" t="s">
        <v>28</v>
      </c>
      <c r="H7" s="36" t="s">
        <v>27</v>
      </c>
      <c r="I7" s="110" t="s">
        <v>0</v>
      </c>
      <c r="J7" s="33" t="s">
        <v>28</v>
      </c>
      <c r="K7" s="110" t="s">
        <v>27</v>
      </c>
      <c r="L7" s="35" t="s">
        <v>0</v>
      </c>
      <c r="M7" s="33" t="s">
        <v>28</v>
      </c>
      <c r="N7" s="36" t="s">
        <v>27</v>
      </c>
      <c r="O7" s="110" t="s">
        <v>0</v>
      </c>
      <c r="P7" s="33" t="s">
        <v>28</v>
      </c>
      <c r="Q7" s="110" t="s">
        <v>27</v>
      </c>
      <c r="R7" s="35" t="s">
        <v>0</v>
      </c>
      <c r="S7" s="33" t="s">
        <v>28</v>
      </c>
      <c r="T7" s="34" t="s">
        <v>27</v>
      </c>
    </row>
    <row r="8" spans="1:26" ht="28.5" customHeight="1" thickTop="1" thickBot="1" x14ac:dyDescent="0.3">
      <c r="A8" s="26">
        <v>8</v>
      </c>
      <c r="B8" s="37" t="s">
        <v>1097</v>
      </c>
      <c r="C8" s="232">
        <f>+D8+E8</f>
        <v>0</v>
      </c>
      <c r="D8" s="234">
        <f>+G8+J8+M8+P8+S8</f>
        <v>0</v>
      </c>
      <c r="E8" s="245">
        <f>+H8+K8+N8+Q8+T8</f>
        <v>0</v>
      </c>
      <c r="F8" s="486">
        <f>+G8+H8</f>
        <v>0</v>
      </c>
      <c r="G8" s="487"/>
      <c r="H8" s="488"/>
      <c r="I8" s="486">
        <f>+J8+K8</f>
        <v>0</v>
      </c>
      <c r="J8" s="487"/>
      <c r="K8" s="488"/>
      <c r="L8" s="245">
        <f>+M8+N8</f>
        <v>0</v>
      </c>
      <c r="M8" s="487"/>
      <c r="N8" s="489"/>
      <c r="O8" s="486">
        <f>+P8+Q8</f>
        <v>0</v>
      </c>
      <c r="P8" s="487"/>
      <c r="Q8" s="488"/>
      <c r="R8" s="486">
        <f>+S8+T8</f>
        <v>0</v>
      </c>
      <c r="S8" s="487"/>
      <c r="T8" s="489"/>
    </row>
    <row r="9" spans="1:26" ht="24.75" customHeight="1" x14ac:dyDescent="0.25">
      <c r="A9" s="26">
        <v>9</v>
      </c>
      <c r="B9" s="42" t="s">
        <v>1098</v>
      </c>
      <c r="C9" s="490">
        <f>D9+E9</f>
        <v>0</v>
      </c>
      <c r="D9" s="491">
        <f t="shared" ref="D9:E13" si="0">+G9+J9+M9+P9+S9</f>
        <v>0</v>
      </c>
      <c r="E9" s="492">
        <f t="shared" si="0"/>
        <v>0</v>
      </c>
      <c r="F9" s="388">
        <f>+G9+H9</f>
        <v>0</v>
      </c>
      <c r="G9" s="493"/>
      <c r="H9" s="494"/>
      <c r="I9" s="388">
        <f>+J9+K9</f>
        <v>0</v>
      </c>
      <c r="J9" s="493"/>
      <c r="K9" s="494"/>
      <c r="L9" s="62">
        <f>+M9+N9</f>
        <v>0</v>
      </c>
      <c r="M9" s="493"/>
      <c r="N9" s="495"/>
      <c r="O9" s="388">
        <f>+P9+Q9</f>
        <v>0</v>
      </c>
      <c r="P9" s="493"/>
      <c r="Q9" s="494"/>
      <c r="R9" s="388">
        <f>+S9+T9</f>
        <v>0</v>
      </c>
      <c r="S9" s="493"/>
      <c r="T9" s="495"/>
    </row>
    <row r="10" spans="1:26" ht="24.75" customHeight="1" x14ac:dyDescent="0.25">
      <c r="A10" s="26">
        <v>10</v>
      </c>
      <c r="B10" s="48" t="s">
        <v>1099</v>
      </c>
      <c r="C10" s="196">
        <f t="shared" ref="C10:C13" si="1">D10+E10</f>
        <v>0</v>
      </c>
      <c r="D10" s="205">
        <f t="shared" si="0"/>
        <v>0</v>
      </c>
      <c r="E10" s="269">
        <f t="shared" si="0"/>
        <v>0</v>
      </c>
      <c r="F10" s="266">
        <f t="shared" ref="F10:F13" si="2">+G10+H10</f>
        <v>0</v>
      </c>
      <c r="G10" s="396"/>
      <c r="H10" s="397"/>
      <c r="I10" s="266">
        <f t="shared" ref="I10:I13" si="3">+J10+K10</f>
        <v>0</v>
      </c>
      <c r="J10" s="396"/>
      <c r="K10" s="397"/>
      <c r="L10" s="269">
        <f t="shared" ref="L10:L13" si="4">+M10+N10</f>
        <v>0</v>
      </c>
      <c r="M10" s="396"/>
      <c r="N10" s="400"/>
      <c r="O10" s="266">
        <f t="shared" ref="O10:O13" si="5">+P10+Q10</f>
        <v>0</v>
      </c>
      <c r="P10" s="396"/>
      <c r="Q10" s="397"/>
      <c r="R10" s="266">
        <f t="shared" ref="R10:R13" si="6">+S10+T10</f>
        <v>0</v>
      </c>
      <c r="S10" s="396"/>
      <c r="T10" s="400"/>
    </row>
    <row r="11" spans="1:26" ht="24.75" customHeight="1" x14ac:dyDescent="0.25">
      <c r="A11" s="26">
        <v>11</v>
      </c>
      <c r="B11" s="48" t="s">
        <v>1100</v>
      </c>
      <c r="C11" s="196">
        <f t="shared" si="1"/>
        <v>0</v>
      </c>
      <c r="D11" s="205">
        <f>+G11+J11+M11+P11+S11</f>
        <v>0</v>
      </c>
      <c r="E11" s="269">
        <f t="shared" si="0"/>
        <v>0</v>
      </c>
      <c r="F11" s="266">
        <f t="shared" si="2"/>
        <v>0</v>
      </c>
      <c r="G11" s="396"/>
      <c r="H11" s="397"/>
      <c r="I11" s="266">
        <f t="shared" si="3"/>
        <v>0</v>
      </c>
      <c r="J11" s="396"/>
      <c r="K11" s="397"/>
      <c r="L11" s="269">
        <f t="shared" si="4"/>
        <v>0</v>
      </c>
      <c r="M11" s="396"/>
      <c r="N11" s="400"/>
      <c r="O11" s="266">
        <f t="shared" si="5"/>
        <v>0</v>
      </c>
      <c r="P11" s="396"/>
      <c r="Q11" s="397"/>
      <c r="R11" s="266">
        <f t="shared" si="6"/>
        <v>0</v>
      </c>
      <c r="S11" s="396"/>
      <c r="T11" s="400"/>
    </row>
    <row r="12" spans="1:26" ht="24.75" customHeight="1" x14ac:dyDescent="0.25">
      <c r="A12" s="26">
        <v>12</v>
      </c>
      <c r="B12" s="48" t="s">
        <v>1037</v>
      </c>
      <c r="C12" s="196">
        <f t="shared" si="1"/>
        <v>0</v>
      </c>
      <c r="D12" s="205">
        <f t="shared" si="0"/>
        <v>0</v>
      </c>
      <c r="E12" s="269">
        <f t="shared" si="0"/>
        <v>0</v>
      </c>
      <c r="F12" s="266">
        <f t="shared" si="2"/>
        <v>0</v>
      </c>
      <c r="G12" s="396"/>
      <c r="H12" s="397"/>
      <c r="I12" s="266">
        <f t="shared" si="3"/>
        <v>0</v>
      </c>
      <c r="J12" s="396"/>
      <c r="K12" s="397"/>
      <c r="L12" s="269">
        <f t="shared" si="4"/>
        <v>0</v>
      </c>
      <c r="M12" s="396"/>
      <c r="N12" s="400"/>
      <c r="O12" s="266">
        <f t="shared" si="5"/>
        <v>0</v>
      </c>
      <c r="P12" s="396"/>
      <c r="Q12" s="397"/>
      <c r="R12" s="266">
        <f t="shared" si="6"/>
        <v>0</v>
      </c>
      <c r="S12" s="396"/>
      <c r="T12" s="400"/>
    </row>
    <row r="13" spans="1:26" ht="24.75" customHeight="1" thickBot="1" x14ac:dyDescent="0.3">
      <c r="A13" s="26">
        <v>13</v>
      </c>
      <c r="B13" s="496" t="s">
        <v>1101</v>
      </c>
      <c r="C13" s="497">
        <f t="shared" si="1"/>
        <v>0</v>
      </c>
      <c r="D13" s="498">
        <f t="shared" si="0"/>
        <v>0</v>
      </c>
      <c r="E13" s="499">
        <f t="shared" si="0"/>
        <v>0</v>
      </c>
      <c r="F13" s="500">
        <f t="shared" si="2"/>
        <v>0</v>
      </c>
      <c r="G13" s="501"/>
      <c r="H13" s="502"/>
      <c r="I13" s="500">
        <f t="shared" si="3"/>
        <v>0</v>
      </c>
      <c r="J13" s="501"/>
      <c r="K13" s="502"/>
      <c r="L13" s="499">
        <f t="shared" si="4"/>
        <v>0</v>
      </c>
      <c r="M13" s="501"/>
      <c r="N13" s="503"/>
      <c r="O13" s="500">
        <f t="shared" si="5"/>
        <v>0</v>
      </c>
      <c r="P13" s="501"/>
      <c r="Q13" s="502"/>
      <c r="R13" s="500">
        <f t="shared" si="6"/>
        <v>0</v>
      </c>
      <c r="S13" s="501"/>
      <c r="T13" s="503"/>
    </row>
    <row r="14" spans="1:26" ht="28.5" customHeight="1" thickBot="1" x14ac:dyDescent="0.3">
      <c r="A14" s="26">
        <v>14</v>
      </c>
      <c r="B14" s="318" t="s">
        <v>1102</v>
      </c>
      <c r="C14" s="504">
        <f>+D14+E14</f>
        <v>0</v>
      </c>
      <c r="D14" s="505">
        <f>((D8+D9+D10)-(D11+D12+D13))</f>
        <v>0</v>
      </c>
      <c r="E14" s="506">
        <f>((E8+E9+E10)-(E11+E12+E13))</f>
        <v>0</v>
      </c>
      <c r="F14" s="507">
        <f>+G14+H14</f>
        <v>0</v>
      </c>
      <c r="G14" s="505">
        <f>((G8+G9+G10)-(G11+G12+G13))</f>
        <v>0</v>
      </c>
      <c r="H14" s="508">
        <f>((H8+H9+H10)-(H11+H12+H13))</f>
        <v>0</v>
      </c>
      <c r="I14" s="507">
        <f>+J14+K14</f>
        <v>0</v>
      </c>
      <c r="J14" s="505">
        <f>((J8+J9+J10)-(J11+J12+J13))</f>
        <v>0</v>
      </c>
      <c r="K14" s="508">
        <f>((K8+K9+K10)-(K11+K12+K13))</f>
        <v>0</v>
      </c>
      <c r="L14" s="506">
        <f>+M14+N14</f>
        <v>0</v>
      </c>
      <c r="M14" s="505">
        <f>((M8+M9+M10)-(M11+M12+M13))</f>
        <v>0</v>
      </c>
      <c r="N14" s="506">
        <f>((N8+N9+N10)-(N11+N12+N13))</f>
        <v>0</v>
      </c>
      <c r="O14" s="507">
        <f>+P14+Q14</f>
        <v>0</v>
      </c>
      <c r="P14" s="505">
        <f>((P8+P9+P10)-(P11+P12+P13))</f>
        <v>0</v>
      </c>
      <c r="Q14" s="508">
        <f>((Q8+Q9+Q10)-(Q11+Q12+Q13))</f>
        <v>0</v>
      </c>
      <c r="R14" s="507">
        <f>+S14+T14</f>
        <v>0</v>
      </c>
      <c r="S14" s="505">
        <f>((S8+S9+S10)-(S11+S12+S13))</f>
        <v>0</v>
      </c>
      <c r="T14" s="506">
        <f>((T8+T9+T10)-(T11+T12+T13))</f>
        <v>0</v>
      </c>
    </row>
    <row r="15" spans="1:26" ht="28.5" customHeight="1" x14ac:dyDescent="0.25">
      <c r="A15" s="26">
        <v>15</v>
      </c>
      <c r="B15" s="509" t="s">
        <v>1103</v>
      </c>
      <c r="C15" s="199">
        <f t="shared" ref="C15:C16" si="7">D15+E15</f>
        <v>0</v>
      </c>
      <c r="D15" s="201">
        <f>G15+J15+M15+P15+S15</f>
        <v>0</v>
      </c>
      <c r="E15" s="510">
        <f>+H15+K15+N15+Q15+T15</f>
        <v>0</v>
      </c>
      <c r="F15" s="274">
        <f t="shared" ref="F15:F16" si="8">+G15+H15</f>
        <v>0</v>
      </c>
      <c r="G15" s="511"/>
      <c r="H15" s="512"/>
      <c r="I15" s="274">
        <f t="shared" ref="I15:I16" si="9">+J15+K15</f>
        <v>0</v>
      </c>
      <c r="J15" s="511"/>
      <c r="K15" s="512"/>
      <c r="L15" s="510">
        <f t="shared" ref="L15:L16" si="10">+M15+N15</f>
        <v>0</v>
      </c>
      <c r="M15" s="511"/>
      <c r="N15" s="513"/>
      <c r="O15" s="274">
        <f t="shared" ref="O15:O16" si="11">+P15+Q15</f>
        <v>0</v>
      </c>
      <c r="P15" s="511"/>
      <c r="Q15" s="512"/>
      <c r="R15" s="274">
        <f t="shared" ref="R15:R16" si="12">+S15+T15</f>
        <v>0</v>
      </c>
      <c r="S15" s="511"/>
      <c r="T15" s="513"/>
    </row>
    <row r="16" spans="1:26" ht="28.5" customHeight="1" thickBot="1" x14ac:dyDescent="0.3">
      <c r="A16" s="26">
        <v>16</v>
      </c>
      <c r="B16" s="359" t="s">
        <v>1131</v>
      </c>
      <c r="C16" s="221">
        <f t="shared" si="7"/>
        <v>0</v>
      </c>
      <c r="D16" s="514">
        <f>G16+J16+M16+P16+S16</f>
        <v>0</v>
      </c>
      <c r="E16" s="515">
        <f>+H16+K16+N16+Q16+T16</f>
        <v>0</v>
      </c>
      <c r="F16" s="516">
        <f t="shared" si="8"/>
        <v>0</v>
      </c>
      <c r="G16" s="441"/>
      <c r="H16" s="517"/>
      <c r="I16" s="516">
        <f t="shared" si="9"/>
        <v>0</v>
      </c>
      <c r="J16" s="441"/>
      <c r="K16" s="517"/>
      <c r="L16" s="515">
        <f t="shared" si="10"/>
        <v>0</v>
      </c>
      <c r="M16" s="441"/>
      <c r="N16" s="409"/>
      <c r="O16" s="516">
        <f t="shared" si="11"/>
        <v>0</v>
      </c>
      <c r="P16" s="441"/>
      <c r="Q16" s="517"/>
      <c r="R16" s="516">
        <f t="shared" si="12"/>
        <v>0</v>
      </c>
      <c r="S16" s="441"/>
      <c r="T16" s="409"/>
    </row>
    <row r="17" spans="1:20" ht="28.5" customHeight="1" thickTop="1" x14ac:dyDescent="0.25">
      <c r="A17" s="26">
        <v>17</v>
      </c>
      <c r="B17" s="518"/>
      <c r="C17" s="61"/>
      <c r="D17" s="61"/>
      <c r="E17" s="61"/>
      <c r="F17" s="62"/>
      <c r="G17" s="63" t="str">
        <f>IF((G15+G16)=G14,"","XX")</f>
        <v/>
      </c>
      <c r="H17" s="63" t="str">
        <f>IF((H15+H16)=H14,"","XX")</f>
        <v/>
      </c>
      <c r="I17" s="63"/>
      <c r="J17" s="63" t="str">
        <f>IF((J15+J16)=J14,"","XX")</f>
        <v/>
      </c>
      <c r="K17" s="63" t="str">
        <f>IF((K15+K16)=K14,"","XX")</f>
        <v/>
      </c>
      <c r="L17" s="63"/>
      <c r="M17" s="63" t="str">
        <f>IF((M15+M16)=M14,"","XX")</f>
        <v/>
      </c>
      <c r="N17" s="63" t="str">
        <f>IF((N15+N16)=N14,"","XX")</f>
        <v/>
      </c>
      <c r="O17" s="63"/>
      <c r="P17" s="63" t="str">
        <f>IF((P15+P16)=P14,"","XX")</f>
        <v/>
      </c>
      <c r="Q17" s="63" t="str">
        <f>IF((Q15+Q16)=Q14,"","XX")</f>
        <v/>
      </c>
      <c r="R17" s="63"/>
      <c r="S17" s="63" t="str">
        <f>IF((S15+S16)=S14,"","XX")</f>
        <v/>
      </c>
      <c r="T17" s="63" t="str">
        <f>IF((T15+T16)=T14,"","XX")</f>
        <v/>
      </c>
    </row>
    <row r="18" spans="1:20" ht="18" customHeight="1" x14ac:dyDescent="0.25">
      <c r="A18" s="26">
        <v>18</v>
      </c>
      <c r="C18" s="324"/>
      <c r="D18" s="324"/>
      <c r="G18" s="592" t="str">
        <f>IF(OR(G17="XX",H17="XX",J17="XX",K17="XX",M17="XX",N17="XX",P17="XX",Q17="XX",S17="XX",T17="XX"),"¡VERIFICAR LOS DATOS!.
La MATRÍCULA FINAL y el desglose de APROBADOS y REPROBADOS, no coinciden.","")</f>
        <v/>
      </c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</row>
    <row r="19" spans="1:20" x14ac:dyDescent="0.25">
      <c r="A19" s="26">
        <v>19</v>
      </c>
      <c r="B19" s="324"/>
      <c r="C19" s="324"/>
      <c r="D19" s="324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</row>
    <row r="20" spans="1:20" x14ac:dyDescent="0.25">
      <c r="A20" s="26">
        <v>20</v>
      </c>
      <c r="B20" s="64" t="s">
        <v>145</v>
      </c>
    </row>
    <row r="21" spans="1:20" ht="16.5" customHeight="1" x14ac:dyDescent="0.25">
      <c r="A21" s="26">
        <v>21</v>
      </c>
      <c r="B21" s="580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2"/>
    </row>
    <row r="22" spans="1:20" ht="16.5" customHeight="1" x14ac:dyDescent="0.25">
      <c r="B22" s="583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5"/>
    </row>
    <row r="23" spans="1:20" ht="16.5" customHeight="1" x14ac:dyDescent="0.25">
      <c r="B23" s="583"/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85"/>
    </row>
    <row r="24" spans="1:20" ht="16.5" customHeight="1" x14ac:dyDescent="0.25">
      <c r="B24" s="583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5"/>
    </row>
    <row r="25" spans="1:20" ht="16.5" customHeight="1" x14ac:dyDescent="0.25">
      <c r="B25" s="586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8"/>
    </row>
  </sheetData>
  <sheetProtection algorithmName="SHA-512" hashValue="SE7S0Ou5RSsRk+bB/TRM6kc7VEjg1lnbztk4FiHdnPwFsPy/wQN2bhZj9kQEjiJ+74eKNSJbMGywm9rX+JLWkw==" saltValue="Yzg+MOgrjfkB0hR4HWwfZQ==" spinCount="100000" sheet="1" objects="1" scenarios="1"/>
  <mergeCells count="9">
    <mergeCell ref="B21:T25"/>
    <mergeCell ref="R6:T6"/>
    <mergeCell ref="B6:B7"/>
    <mergeCell ref="C6:E6"/>
    <mergeCell ref="F6:H6"/>
    <mergeCell ref="I6:K6"/>
    <mergeCell ref="L6:N6"/>
    <mergeCell ref="O6:Q6"/>
    <mergeCell ref="G18:T19"/>
  </mergeCells>
  <conditionalFormatting sqref="C8:F16 I8:I16 L8:L16 O8:O16 R8:R16">
    <cfRule type="cellIs" dxfId="7" priority="3" operator="equal">
      <formula>0</formula>
    </cfRule>
  </conditionalFormatting>
  <conditionalFormatting sqref="C17:T17">
    <cfRule type="cellIs" dxfId="6" priority="2" operator="equal">
      <formula>0</formula>
    </cfRule>
  </conditionalFormatting>
  <conditionalFormatting sqref="F17:T17">
    <cfRule type="cellIs" dxfId="5" priority="1" operator="equal">
      <formula>"X"</formula>
    </cfRule>
  </conditionalFormatting>
  <conditionalFormatting sqref="G14:H14 J14:K14 M14:N14 P14:Q14 S14:T14">
    <cfRule type="cellIs" dxfId="4" priority="4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Cursiva"Técnica Diurna&amp;"Carlito,Cursiva",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6217-D8FC-44D4-BBD8-3551A4116121}">
  <sheetPr codeName="Hoja3">
    <pageSetUpPr fitToPage="1"/>
  </sheetPr>
  <dimension ref="A1:Z21"/>
  <sheetViews>
    <sheetView showGridLines="0" zoomScale="95" zoomScaleNormal="95" workbookViewId="0"/>
  </sheetViews>
  <sheetFormatPr baseColWidth="10" defaultColWidth="11.42578125" defaultRowHeight="15" x14ac:dyDescent="0.25"/>
  <cols>
    <col min="1" max="1" width="3.42578125" style="26" customWidth="1"/>
    <col min="2" max="2" width="40.28515625" style="7" customWidth="1"/>
    <col min="3" max="20" width="7.7109375" style="7" customWidth="1"/>
    <col min="21" max="16384" width="11.42578125" style="7"/>
  </cols>
  <sheetData>
    <row r="1" spans="1:26" ht="18" customHeight="1" x14ac:dyDescent="0.3">
      <c r="A1" s="26">
        <v>1</v>
      </c>
      <c r="B1" s="27" t="s">
        <v>1126</v>
      </c>
      <c r="C1" s="28"/>
      <c r="D1" s="28"/>
      <c r="E1" s="28"/>
      <c r="F1" s="28"/>
      <c r="G1" s="28"/>
      <c r="H1" s="28"/>
      <c r="I1" s="28"/>
      <c r="J1" s="28"/>
    </row>
    <row r="2" spans="1:26" ht="26.25" x14ac:dyDescent="0.4">
      <c r="A2" s="26">
        <v>2</v>
      </c>
      <c r="B2" s="29" t="s">
        <v>880</v>
      </c>
      <c r="C2" s="28"/>
      <c r="D2" s="28"/>
      <c r="E2" s="28"/>
      <c r="F2" s="28"/>
      <c r="G2" s="28"/>
      <c r="H2" s="28"/>
      <c r="I2" s="28"/>
      <c r="J2" s="28"/>
    </row>
    <row r="3" spans="1:26" ht="21" customHeight="1" x14ac:dyDescent="0.35">
      <c r="A3" s="26">
        <v>3</v>
      </c>
      <c r="B3" s="30" t="s">
        <v>878</v>
      </c>
      <c r="C3" s="31"/>
      <c r="D3" s="31"/>
      <c r="E3" s="31"/>
      <c r="F3" s="31"/>
      <c r="G3" s="31"/>
      <c r="H3" s="31"/>
      <c r="I3" s="31"/>
      <c r="J3" s="31"/>
      <c r="T3" s="31"/>
    </row>
    <row r="4" spans="1:26" ht="21" customHeight="1" x14ac:dyDescent="0.3">
      <c r="A4" s="26">
        <v>5</v>
      </c>
      <c r="B4" s="27" t="s">
        <v>165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6" ht="19.5" thickBot="1" x14ac:dyDescent="0.35">
      <c r="A5" s="26">
        <v>4</v>
      </c>
      <c r="B5" s="444" t="s">
        <v>1096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ht="49.5" customHeight="1" thickTop="1" x14ac:dyDescent="0.25">
      <c r="A6" s="26">
        <v>6</v>
      </c>
      <c r="B6" s="589" t="s">
        <v>1033</v>
      </c>
      <c r="C6" s="691" t="s">
        <v>0</v>
      </c>
      <c r="D6" s="692"/>
      <c r="E6" s="692"/>
      <c r="F6" s="689" t="s">
        <v>24</v>
      </c>
      <c r="G6" s="690"/>
      <c r="H6" s="693"/>
      <c r="I6" s="690" t="s">
        <v>1129</v>
      </c>
      <c r="J6" s="690"/>
      <c r="K6" s="690"/>
      <c r="L6" s="689" t="s">
        <v>1130</v>
      </c>
      <c r="M6" s="690"/>
      <c r="N6" s="693"/>
      <c r="O6" s="689" t="s">
        <v>26</v>
      </c>
      <c r="P6" s="690"/>
      <c r="Q6" s="693"/>
      <c r="R6" s="689" t="s">
        <v>25</v>
      </c>
      <c r="S6" s="690"/>
      <c r="T6" s="690"/>
    </row>
    <row r="7" spans="1:26" ht="30" customHeight="1" thickBot="1" x14ac:dyDescent="0.3">
      <c r="A7" s="26">
        <v>7</v>
      </c>
      <c r="B7" s="590"/>
      <c r="C7" s="261" t="s">
        <v>0</v>
      </c>
      <c r="D7" s="33" t="s">
        <v>28</v>
      </c>
      <c r="E7" s="110" t="s">
        <v>27</v>
      </c>
      <c r="F7" s="35" t="s">
        <v>0</v>
      </c>
      <c r="G7" s="33" t="s">
        <v>28</v>
      </c>
      <c r="H7" s="36" t="s">
        <v>27</v>
      </c>
      <c r="I7" s="110" t="s">
        <v>0</v>
      </c>
      <c r="J7" s="33" t="s">
        <v>28</v>
      </c>
      <c r="K7" s="110" t="s">
        <v>27</v>
      </c>
      <c r="L7" s="35" t="s">
        <v>0</v>
      </c>
      <c r="M7" s="33" t="s">
        <v>28</v>
      </c>
      <c r="N7" s="36" t="s">
        <v>27</v>
      </c>
      <c r="O7" s="110" t="s">
        <v>0</v>
      </c>
      <c r="P7" s="33" t="s">
        <v>28</v>
      </c>
      <c r="Q7" s="110" t="s">
        <v>27</v>
      </c>
      <c r="R7" s="35" t="s">
        <v>0</v>
      </c>
      <c r="S7" s="33" t="s">
        <v>28</v>
      </c>
      <c r="T7" s="34" t="s">
        <v>27</v>
      </c>
    </row>
    <row r="8" spans="1:26" ht="28.5" customHeight="1" thickTop="1" thickBot="1" x14ac:dyDescent="0.3">
      <c r="A8" s="26">
        <v>8</v>
      </c>
      <c r="B8" s="37" t="s">
        <v>1097</v>
      </c>
      <c r="C8" s="232">
        <f>+D8+E8</f>
        <v>0</v>
      </c>
      <c r="D8" s="234">
        <f>+G8+J8+M8+P8+S8</f>
        <v>0</v>
      </c>
      <c r="E8" s="245">
        <f>+H8+K8+N8+Q8+T8</f>
        <v>0</v>
      </c>
      <c r="F8" s="486">
        <f>+G8+H8</f>
        <v>0</v>
      </c>
      <c r="G8" s="487"/>
      <c r="H8" s="488"/>
      <c r="I8" s="486">
        <f>+J8+K8</f>
        <v>0</v>
      </c>
      <c r="J8" s="487"/>
      <c r="K8" s="488"/>
      <c r="L8" s="245">
        <f>+M8+N8</f>
        <v>0</v>
      </c>
      <c r="M8" s="487"/>
      <c r="N8" s="489"/>
      <c r="O8" s="486">
        <f>+P8+Q8</f>
        <v>0</v>
      </c>
      <c r="P8" s="487"/>
      <c r="Q8" s="488"/>
      <c r="R8" s="486">
        <f>+S8+T8</f>
        <v>0</v>
      </c>
      <c r="S8" s="487"/>
      <c r="T8" s="489"/>
    </row>
    <row r="9" spans="1:26" ht="24.75" customHeight="1" x14ac:dyDescent="0.25">
      <c r="A9" s="26">
        <v>9</v>
      </c>
      <c r="B9" s="42" t="s">
        <v>1098</v>
      </c>
      <c r="C9" s="490">
        <f>D9+E9</f>
        <v>0</v>
      </c>
      <c r="D9" s="491">
        <f t="shared" ref="D9:E13" si="0">+G9+J9+M9+P9+S9</f>
        <v>0</v>
      </c>
      <c r="E9" s="492">
        <f t="shared" si="0"/>
        <v>0</v>
      </c>
      <c r="F9" s="388">
        <f>+G9+H9</f>
        <v>0</v>
      </c>
      <c r="G9" s="493"/>
      <c r="H9" s="494"/>
      <c r="I9" s="388">
        <f>+J9+K9</f>
        <v>0</v>
      </c>
      <c r="J9" s="493"/>
      <c r="K9" s="494"/>
      <c r="L9" s="62">
        <f>+M9+N9</f>
        <v>0</v>
      </c>
      <c r="M9" s="493"/>
      <c r="N9" s="495"/>
      <c r="O9" s="388">
        <f>+P9+Q9</f>
        <v>0</v>
      </c>
      <c r="P9" s="493"/>
      <c r="Q9" s="494"/>
      <c r="R9" s="388">
        <f>+S9+T9</f>
        <v>0</v>
      </c>
      <c r="S9" s="493"/>
      <c r="T9" s="495"/>
    </row>
    <row r="10" spans="1:26" ht="24.75" customHeight="1" x14ac:dyDescent="0.25">
      <c r="A10" s="26">
        <v>10</v>
      </c>
      <c r="B10" s="48" t="s">
        <v>1099</v>
      </c>
      <c r="C10" s="196">
        <f t="shared" ref="C10:C13" si="1">D10+E10</f>
        <v>0</v>
      </c>
      <c r="D10" s="205">
        <f t="shared" si="0"/>
        <v>0</v>
      </c>
      <c r="E10" s="269">
        <f t="shared" si="0"/>
        <v>0</v>
      </c>
      <c r="F10" s="266">
        <f t="shared" ref="F10:F13" si="2">+G10+H10</f>
        <v>0</v>
      </c>
      <c r="G10" s="396"/>
      <c r="H10" s="397"/>
      <c r="I10" s="266">
        <f t="shared" ref="I10:I13" si="3">+J10+K10</f>
        <v>0</v>
      </c>
      <c r="J10" s="396"/>
      <c r="K10" s="397"/>
      <c r="L10" s="269">
        <f t="shared" ref="L10:L13" si="4">+M10+N10</f>
        <v>0</v>
      </c>
      <c r="M10" s="396"/>
      <c r="N10" s="400"/>
      <c r="O10" s="266">
        <f t="shared" ref="O10:O13" si="5">+P10+Q10</f>
        <v>0</v>
      </c>
      <c r="P10" s="396"/>
      <c r="Q10" s="397"/>
      <c r="R10" s="266">
        <f t="shared" ref="R10:R13" si="6">+S10+T10</f>
        <v>0</v>
      </c>
      <c r="S10" s="396"/>
      <c r="T10" s="400"/>
    </row>
    <row r="11" spans="1:26" ht="24.75" customHeight="1" x14ac:dyDescent="0.25">
      <c r="A11" s="26">
        <v>11</v>
      </c>
      <c r="B11" s="48" t="s">
        <v>1100</v>
      </c>
      <c r="C11" s="196">
        <f t="shared" si="1"/>
        <v>0</v>
      </c>
      <c r="D11" s="205">
        <f>+G11+J11+M11+P11+S11</f>
        <v>0</v>
      </c>
      <c r="E11" s="269">
        <f t="shared" si="0"/>
        <v>0</v>
      </c>
      <c r="F11" s="266">
        <f t="shared" si="2"/>
        <v>0</v>
      </c>
      <c r="G11" s="396"/>
      <c r="H11" s="397"/>
      <c r="I11" s="266">
        <f t="shared" si="3"/>
        <v>0</v>
      </c>
      <c r="J11" s="396"/>
      <c r="K11" s="397"/>
      <c r="L11" s="269">
        <f t="shared" si="4"/>
        <v>0</v>
      </c>
      <c r="M11" s="396"/>
      <c r="N11" s="400"/>
      <c r="O11" s="266">
        <f t="shared" si="5"/>
        <v>0</v>
      </c>
      <c r="P11" s="396"/>
      <c r="Q11" s="397"/>
      <c r="R11" s="266">
        <f t="shared" si="6"/>
        <v>0</v>
      </c>
      <c r="S11" s="396"/>
      <c r="T11" s="400"/>
    </row>
    <row r="12" spans="1:26" ht="24.75" customHeight="1" x14ac:dyDescent="0.25">
      <c r="A12" s="26">
        <v>12</v>
      </c>
      <c r="B12" s="48" t="s">
        <v>1037</v>
      </c>
      <c r="C12" s="196">
        <f t="shared" si="1"/>
        <v>0</v>
      </c>
      <c r="D12" s="205">
        <f t="shared" si="0"/>
        <v>0</v>
      </c>
      <c r="E12" s="269">
        <f t="shared" si="0"/>
        <v>0</v>
      </c>
      <c r="F12" s="266">
        <f t="shared" si="2"/>
        <v>0</v>
      </c>
      <c r="G12" s="396"/>
      <c r="H12" s="397"/>
      <c r="I12" s="266">
        <f t="shared" si="3"/>
        <v>0</v>
      </c>
      <c r="J12" s="396"/>
      <c r="K12" s="397"/>
      <c r="L12" s="269">
        <f t="shared" si="4"/>
        <v>0</v>
      </c>
      <c r="M12" s="396"/>
      <c r="N12" s="400"/>
      <c r="O12" s="266">
        <f t="shared" si="5"/>
        <v>0</v>
      </c>
      <c r="P12" s="396"/>
      <c r="Q12" s="397"/>
      <c r="R12" s="266">
        <f t="shared" si="6"/>
        <v>0</v>
      </c>
      <c r="S12" s="396"/>
      <c r="T12" s="400"/>
    </row>
    <row r="13" spans="1:26" ht="24.75" customHeight="1" thickBot="1" x14ac:dyDescent="0.3">
      <c r="A13" s="26">
        <v>13</v>
      </c>
      <c r="B13" s="496" t="s">
        <v>1101</v>
      </c>
      <c r="C13" s="497">
        <f t="shared" si="1"/>
        <v>0</v>
      </c>
      <c r="D13" s="498">
        <f t="shared" si="0"/>
        <v>0</v>
      </c>
      <c r="E13" s="499">
        <f t="shared" si="0"/>
        <v>0</v>
      </c>
      <c r="F13" s="500">
        <f t="shared" si="2"/>
        <v>0</v>
      </c>
      <c r="G13" s="501"/>
      <c r="H13" s="502"/>
      <c r="I13" s="500">
        <f t="shared" si="3"/>
        <v>0</v>
      </c>
      <c r="J13" s="501"/>
      <c r="K13" s="502"/>
      <c r="L13" s="499">
        <f t="shared" si="4"/>
        <v>0</v>
      </c>
      <c r="M13" s="501"/>
      <c r="N13" s="503"/>
      <c r="O13" s="500">
        <f t="shared" si="5"/>
        <v>0</v>
      </c>
      <c r="P13" s="501"/>
      <c r="Q13" s="502"/>
      <c r="R13" s="500">
        <f t="shared" si="6"/>
        <v>0</v>
      </c>
      <c r="S13" s="501"/>
      <c r="T13" s="503"/>
    </row>
    <row r="14" spans="1:26" ht="28.5" customHeight="1" thickBot="1" x14ac:dyDescent="0.3">
      <c r="A14" s="26">
        <v>14</v>
      </c>
      <c r="B14" s="58" t="s">
        <v>1102</v>
      </c>
      <c r="C14" s="519">
        <f>+D14+E14</f>
        <v>0</v>
      </c>
      <c r="D14" s="520">
        <f>((D8+D9+D10)-(D11+D12+D13))</f>
        <v>0</v>
      </c>
      <c r="E14" s="521">
        <f>((E8+E9+E10)-(E11+E12+E13))</f>
        <v>0</v>
      </c>
      <c r="F14" s="522">
        <f>+G14+H14</f>
        <v>0</v>
      </c>
      <c r="G14" s="520">
        <f>((G8+G9+G10)-(G11+G12+G13))</f>
        <v>0</v>
      </c>
      <c r="H14" s="523">
        <f>((H8+H9+H10)-(H11+H12+H13))</f>
        <v>0</v>
      </c>
      <c r="I14" s="522">
        <f>+J14+K14</f>
        <v>0</v>
      </c>
      <c r="J14" s="520">
        <f>((J8+J9+J10)-(J11+J12+J13))</f>
        <v>0</v>
      </c>
      <c r="K14" s="523">
        <f>((K8+K9+K10)-(K11+K12+K13))</f>
        <v>0</v>
      </c>
      <c r="L14" s="521">
        <f>+M14+N14</f>
        <v>0</v>
      </c>
      <c r="M14" s="520">
        <f>((M8+M9+M10)-(M11+M12+M13))</f>
        <v>0</v>
      </c>
      <c r="N14" s="521">
        <f>((N8+N9+N10)-(N11+N12+N13))</f>
        <v>0</v>
      </c>
      <c r="O14" s="522">
        <f>+P14+Q14</f>
        <v>0</v>
      </c>
      <c r="P14" s="520">
        <f>((P8+P9+P10)-(P11+P12+P13))</f>
        <v>0</v>
      </c>
      <c r="Q14" s="523">
        <f>((Q8+Q9+Q10)-(Q11+Q12+Q13))</f>
        <v>0</v>
      </c>
      <c r="R14" s="522">
        <f>+S14+T14</f>
        <v>0</v>
      </c>
      <c r="S14" s="520">
        <f>((S8+S9+S10)-(S11+S12+S13))</f>
        <v>0</v>
      </c>
      <c r="T14" s="521">
        <f>((T8+T9+T10)-(T11+T12+T13))</f>
        <v>0</v>
      </c>
    </row>
    <row r="15" spans="1:26" ht="16.5" thickTop="1" x14ac:dyDescent="0.25">
      <c r="A15" s="26">
        <v>15</v>
      </c>
      <c r="B15" s="60"/>
      <c r="C15" s="61"/>
      <c r="D15" s="61"/>
      <c r="E15" s="61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1:26" x14ac:dyDescent="0.25">
      <c r="A16" s="26">
        <v>16</v>
      </c>
      <c r="B16" s="64" t="s">
        <v>145</v>
      </c>
    </row>
    <row r="17" spans="1:20" ht="16.5" customHeight="1" x14ac:dyDescent="0.25">
      <c r="A17" s="26">
        <v>17</v>
      </c>
      <c r="B17" s="580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2"/>
    </row>
    <row r="18" spans="1:20" ht="16.5" customHeight="1" x14ac:dyDescent="0.25">
      <c r="B18" s="583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85"/>
    </row>
    <row r="19" spans="1:20" ht="16.5" customHeight="1" x14ac:dyDescent="0.25">
      <c r="B19" s="583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  <c r="T19" s="585"/>
    </row>
    <row r="20" spans="1:20" ht="16.5" customHeight="1" x14ac:dyDescent="0.25">
      <c r="B20" s="583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5"/>
    </row>
    <row r="21" spans="1:20" ht="16.5" customHeight="1" x14ac:dyDescent="0.25">
      <c r="B21" s="586"/>
      <c r="C21" s="587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8"/>
    </row>
  </sheetData>
  <sheetProtection algorithmName="SHA-512" hashValue="t3GjWGzVVVgv3sqn3mUmnPqLQtuPHrWXNZuERLpGCeJpo7e5yjDjmtlO1Wrk268zRLPXbISBwhHxMx/jtQ9pOg==" saltValue="C/0xdWgM0BN4JJJgQ7eyNw==" spinCount="100000" sheet="1" objects="1" scenarios="1"/>
  <mergeCells count="8">
    <mergeCell ref="B17:T21"/>
    <mergeCell ref="R6:T6"/>
    <mergeCell ref="B6:B7"/>
    <mergeCell ref="C6:E6"/>
    <mergeCell ref="F6:H6"/>
    <mergeCell ref="I6:K6"/>
    <mergeCell ref="L6:N6"/>
    <mergeCell ref="O6:Q6"/>
  </mergeCells>
  <conditionalFormatting sqref="C8:F14 I8:I14 L8:L14 O8:O14 R8:R14">
    <cfRule type="cellIs" dxfId="3" priority="1" operator="equal">
      <formula>0</formula>
    </cfRule>
  </conditionalFormatting>
  <conditionalFormatting sqref="C15:T15">
    <cfRule type="cellIs" dxfId="2" priority="4" operator="equal">
      <formula>0</formula>
    </cfRule>
  </conditionalFormatting>
  <conditionalFormatting sqref="F15:T15">
    <cfRule type="cellIs" dxfId="1" priority="3" operator="equal">
      <formula>"X"</formula>
    </cfRule>
  </conditionalFormatting>
  <conditionalFormatting sqref="G14:H14 J14:K14 M14:N14 P14:Q14 S14:T14">
    <cfRule type="cellIs" dxfId="0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Cursiva"Técnica Diurna&amp;"Carlito,Cursiva",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E91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85546875" style="552" customWidth="1"/>
    <col min="2" max="2" width="43.140625" style="9" customWidth="1"/>
    <col min="3" max="3" width="63.85546875" style="9" customWidth="1"/>
    <col min="4" max="4" width="2.85546875" style="9" customWidth="1"/>
    <col min="5" max="5" width="45" style="9" customWidth="1"/>
    <col min="6" max="16384" width="11.42578125" style="7"/>
  </cols>
  <sheetData>
    <row r="1" spans="1:5" x14ac:dyDescent="0.25">
      <c r="A1" s="552">
        <v>1</v>
      </c>
    </row>
    <row r="2" spans="1:5" ht="33.75" x14ac:dyDescent="0.5">
      <c r="A2" s="552">
        <v>2</v>
      </c>
      <c r="B2" s="562" t="s">
        <v>1088</v>
      </c>
      <c r="C2" s="562"/>
      <c r="D2" s="562"/>
      <c r="E2" s="562"/>
    </row>
    <row r="3" spans="1:5" ht="31.5" x14ac:dyDescent="0.25">
      <c r="A3" s="552">
        <v>3</v>
      </c>
      <c r="B3" s="563" t="s">
        <v>1132</v>
      </c>
      <c r="C3" s="563"/>
      <c r="D3" s="563"/>
      <c r="E3" s="563"/>
    </row>
    <row r="4" spans="1:5" ht="13.5" customHeight="1" x14ac:dyDescent="0.25">
      <c r="A4" s="552">
        <v>5</v>
      </c>
      <c r="D4" s="8"/>
      <c r="E4" s="564" t="s">
        <v>1089</v>
      </c>
    </row>
    <row r="5" spans="1:5" ht="21.75" customHeight="1" x14ac:dyDescent="0.25">
      <c r="A5" s="552">
        <v>6</v>
      </c>
      <c r="B5" s="10" t="s">
        <v>124</v>
      </c>
      <c r="C5" s="524"/>
      <c r="D5" s="11"/>
      <c r="E5" s="565"/>
    </row>
    <row r="6" spans="1:5" ht="21.75" customHeight="1" x14ac:dyDescent="0.25">
      <c r="A6" s="552">
        <v>7</v>
      </c>
      <c r="B6" s="10" t="s">
        <v>14</v>
      </c>
      <c r="C6" s="333" t="str">
        <f>IFERROR(VLOOKUP(C5,datos,3,0),"")</f>
        <v/>
      </c>
      <c r="D6" s="11"/>
      <c r="E6" s="566" t="str">
        <f>CONCATENATE("4.",C7,"-",C5,"-",C6)</f>
        <v>4.--</v>
      </c>
    </row>
    <row r="7" spans="1:5" ht="21.75" customHeight="1" x14ac:dyDescent="0.25">
      <c r="A7" s="552">
        <v>8</v>
      </c>
      <c r="B7" s="10" t="s">
        <v>1</v>
      </c>
      <c r="C7" s="12" t="str">
        <f>IFERROR(VLOOKUP(C5,datos,2,0),"")</f>
        <v/>
      </c>
      <c r="D7" s="11"/>
      <c r="E7" s="567"/>
    </row>
    <row r="8" spans="1:5" ht="21" customHeight="1" x14ac:dyDescent="0.25">
      <c r="A8" s="552">
        <v>9</v>
      </c>
      <c r="B8" s="10"/>
      <c r="D8" s="11"/>
      <c r="E8" s="13"/>
    </row>
    <row r="9" spans="1:5" ht="21" customHeight="1" x14ac:dyDescent="0.25">
      <c r="A9" s="552">
        <v>10</v>
      </c>
      <c r="B9" s="10" t="s">
        <v>932</v>
      </c>
      <c r="C9" s="334" t="str">
        <f>IFERROR(VLOOKUP(C5,datos,16,0),"")</f>
        <v/>
      </c>
      <c r="D9" s="14"/>
    </row>
    <row r="10" spans="1:5" ht="21" customHeight="1" x14ac:dyDescent="0.25">
      <c r="A10" s="552">
        <v>11</v>
      </c>
      <c r="B10" s="10" t="s">
        <v>933</v>
      </c>
      <c r="C10" s="334" t="str">
        <f>IFERROR(VLOOKUP(C5,datos,17,0),"")</f>
        <v/>
      </c>
      <c r="D10" s="14"/>
    </row>
    <row r="11" spans="1:5" ht="21" customHeight="1" x14ac:dyDescent="0.25">
      <c r="A11" s="552">
        <v>12</v>
      </c>
      <c r="B11" s="10"/>
      <c r="C11" s="15"/>
      <c r="D11" s="14"/>
      <c r="E11" s="16" t="s">
        <v>934</v>
      </c>
    </row>
    <row r="12" spans="1:5" ht="21" customHeight="1" x14ac:dyDescent="0.25">
      <c r="A12" s="552">
        <v>13</v>
      </c>
      <c r="B12" s="10" t="s">
        <v>935</v>
      </c>
      <c r="C12" s="335" t="str">
        <f>IFERROR(VLOOKUP(C13,prov,2,0),"")</f>
        <v/>
      </c>
      <c r="D12" s="17"/>
    </row>
    <row r="13" spans="1:5" ht="21" customHeight="1" x14ac:dyDescent="0.25">
      <c r="A13" s="552">
        <v>14</v>
      </c>
      <c r="B13" s="10" t="s">
        <v>195</v>
      </c>
      <c r="C13" s="18" t="str">
        <f>IFERROR(VLOOKUP(C5,datos,9,0),"")</f>
        <v/>
      </c>
      <c r="D13" s="17"/>
    </row>
    <row r="14" spans="1:5" ht="21" customHeight="1" x14ac:dyDescent="0.25">
      <c r="A14" s="552">
        <v>15</v>
      </c>
      <c r="B14" s="19" t="s">
        <v>9</v>
      </c>
      <c r="C14" s="336" t="str">
        <f>IFERROR(VLOOKUP(C5,datos,15,0),"")</f>
        <v/>
      </c>
      <c r="D14" s="20"/>
    </row>
    <row r="15" spans="1:5" ht="21" customHeight="1" x14ac:dyDescent="0.25">
      <c r="A15" s="552">
        <v>16</v>
      </c>
      <c r="B15" s="19" t="s">
        <v>123</v>
      </c>
      <c r="C15" s="336" t="str">
        <f>IFERROR(VLOOKUP(C5,datos,4,0),"")</f>
        <v/>
      </c>
      <c r="D15" s="20"/>
    </row>
    <row r="16" spans="1:5" ht="21" customHeight="1" x14ac:dyDescent="0.25">
      <c r="A16" s="552">
        <v>17</v>
      </c>
      <c r="B16" s="19" t="s">
        <v>13</v>
      </c>
      <c r="C16" s="337" t="str">
        <f>IFERROR(VLOOKUP(C5,datos,5,0),"")</f>
        <v/>
      </c>
      <c r="D16" s="20"/>
      <c r="E16" s="16" t="s">
        <v>936</v>
      </c>
    </row>
    <row r="17" spans="1:5" ht="21" customHeight="1" x14ac:dyDescent="0.25">
      <c r="A17" s="552">
        <v>18</v>
      </c>
      <c r="B17" s="21"/>
      <c r="C17" s="21"/>
    </row>
    <row r="18" spans="1:5" ht="21" customHeight="1" x14ac:dyDescent="0.25">
      <c r="A18" s="552">
        <v>19</v>
      </c>
      <c r="B18" s="10" t="s">
        <v>937</v>
      </c>
      <c r="C18" s="338" t="str">
        <f>IFERROR(VLOOKUP(C5,datos,18,0),"")</f>
        <v/>
      </c>
      <c r="D18" s="22"/>
      <c r="E18" s="7"/>
    </row>
    <row r="19" spans="1:5" ht="21" customHeight="1" x14ac:dyDescent="0.25">
      <c r="A19" s="552">
        <v>20</v>
      </c>
      <c r="B19" s="10" t="s">
        <v>938</v>
      </c>
      <c r="C19" s="334" t="str">
        <f>IFERROR(VLOOKUP(C5,datos,19,0),"")</f>
        <v/>
      </c>
      <c r="D19" s="23"/>
      <c r="E19" s="7"/>
    </row>
    <row r="20" spans="1:5" ht="21" customHeight="1" x14ac:dyDescent="0.25">
      <c r="A20" s="552">
        <v>21</v>
      </c>
      <c r="B20" s="10" t="s">
        <v>939</v>
      </c>
      <c r="C20" s="338" t="str">
        <f>IFERROR(VLOOKUP(C5,datos,20,0),"")</f>
        <v/>
      </c>
      <c r="D20" s="20"/>
      <c r="E20" s="7"/>
    </row>
    <row r="21" spans="1:5" ht="21" customHeight="1" x14ac:dyDescent="0.25">
      <c r="A21" s="552">
        <v>22</v>
      </c>
      <c r="B21" s="10" t="s">
        <v>940</v>
      </c>
      <c r="C21" s="334" t="str">
        <f>IFERROR(VLOOKUP(C5,datos,21,0),"")</f>
        <v/>
      </c>
      <c r="E21" s="16" t="s">
        <v>941</v>
      </c>
    </row>
    <row r="22" spans="1:5" ht="21" customHeight="1" x14ac:dyDescent="0.25">
      <c r="B22" s="24"/>
      <c r="E22" s="7"/>
    </row>
    <row r="23" spans="1:5" x14ac:dyDescent="0.25">
      <c r="A23" s="553"/>
      <c r="B23" s="25"/>
      <c r="C23" s="568" t="s">
        <v>1036</v>
      </c>
      <c r="D23" s="569"/>
      <c r="E23" s="570"/>
    </row>
    <row r="24" spans="1:5" x14ac:dyDescent="0.25">
      <c r="C24" s="571"/>
      <c r="D24" s="572"/>
      <c r="E24" s="573"/>
    </row>
    <row r="25" spans="1:5" x14ac:dyDescent="0.25">
      <c r="C25" s="571"/>
      <c r="D25" s="572"/>
      <c r="E25" s="573"/>
    </row>
    <row r="26" spans="1:5" x14ac:dyDescent="0.25">
      <c r="C26" s="574"/>
      <c r="D26" s="575"/>
      <c r="E26" s="576"/>
    </row>
    <row r="27" spans="1:5" ht="17.25" customHeight="1" x14ac:dyDescent="0.25">
      <c r="E27" s="7"/>
    </row>
    <row r="28" spans="1:5" ht="17.25" customHeight="1" x14ac:dyDescent="0.25">
      <c r="E28" s="7"/>
    </row>
    <row r="29" spans="1:5" ht="17.25" customHeight="1" x14ac:dyDescent="0.25">
      <c r="E29" s="7"/>
    </row>
    <row r="30" spans="1:5" ht="17.25" customHeight="1" x14ac:dyDescent="0.25">
      <c r="E30" s="7"/>
    </row>
    <row r="31" spans="1:5" x14ac:dyDescent="0.25">
      <c r="E31" s="7"/>
    </row>
    <row r="86" ht="1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5" customHeight="1" x14ac:dyDescent="0.25"/>
  </sheetData>
  <sheetProtection algorithmName="SHA-512" hashValue="fW62aA/fcuaus5yjRg4kdAQB5q6LbKKh/BM6wnOYzoaQOJ1rNYiG4hlR8Nno7GD5TWDxeeJfYsQVJP7igLbu5Q==" saltValue="LIKNade+Mwfr30zfds6RZw==" spinCount="100000" sheet="1" objects="1" scenarios="1"/>
  <mergeCells count="5">
    <mergeCell ref="B2:E2"/>
    <mergeCell ref="B3:E3"/>
    <mergeCell ref="E4:E5"/>
    <mergeCell ref="E6:E7"/>
    <mergeCell ref="C23:E26"/>
  </mergeCells>
  <conditionalFormatting sqref="C6 C13:C16">
    <cfRule type="cellIs" dxfId="91" priority="4" operator="equal">
      <formula>#N/A</formula>
    </cfRule>
  </conditionalFormatting>
  <conditionalFormatting sqref="C9:C11">
    <cfRule type="cellIs" dxfId="90" priority="5" operator="equal">
      <formula>#N/A</formula>
    </cfRule>
  </conditionalFormatting>
  <conditionalFormatting sqref="C19">
    <cfRule type="cellIs" dxfId="89" priority="2" operator="equal">
      <formula>#N/A</formula>
    </cfRule>
  </conditionalFormatting>
  <conditionalFormatting sqref="C21">
    <cfRule type="cellIs" dxfId="88" priority="1" operator="equal">
      <formula>#N/A</formula>
    </cfRule>
  </conditionalFormatting>
  <conditionalFormatting sqref="C9:D16">
    <cfRule type="cellIs" dxfId="87" priority="3" operator="equal">
      <formula>#N/A</formula>
    </cfRule>
  </conditionalFormatting>
  <dataValidations count="1">
    <dataValidation allowBlank="1" showInputMessage="1" showErrorMessage="1" prompt="Digite únicamente los últimos 4 dígitos del Código Presupuestario._x000a__x000a_-C.T.P. AGUSTINIANO CIUDAD DE LOS NIÑOS debe digitar 0007_x000a__x000a_-C.T.P. C.I.T. debe digitar 0008_x000a__x000a_-COLEGIO AGROPECUARIO DE SAN CARLOS debe digitar 0010" sqref="C5" xr:uid="{47FA4D18-BB5B-4AFE-962B-4A7BB849E853}"/>
  </dataValidations>
  <printOptions horizontalCentered="1"/>
  <pageMargins left="0.19685039370078741" right="0.19685039370078741" top="1.07" bottom="0.35433070866141736" header="0.31496062992125984" footer="0.19685039370078741"/>
  <pageSetup scale="87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Z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26" customWidth="1"/>
    <col min="2" max="2" width="49.8554687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 x14ac:dyDescent="0.3">
      <c r="A1" s="26">
        <v>1</v>
      </c>
      <c r="B1" s="27" t="s">
        <v>196</v>
      </c>
      <c r="C1" s="316"/>
      <c r="D1" s="317"/>
      <c r="E1" s="317"/>
      <c r="F1" s="317"/>
      <c r="G1" s="317"/>
      <c r="H1" s="316"/>
      <c r="I1" s="316"/>
      <c r="J1" s="316"/>
      <c r="K1" s="316"/>
      <c r="L1" s="316"/>
      <c r="Q1" s="260"/>
      <c r="R1" s="260"/>
      <c r="S1" s="260"/>
      <c r="T1" s="260"/>
      <c r="U1" s="260"/>
      <c r="V1" s="260"/>
      <c r="W1" s="260"/>
    </row>
    <row r="2" spans="1:26" ht="18" customHeight="1" x14ac:dyDescent="0.3">
      <c r="A2" s="26">
        <v>2</v>
      </c>
      <c r="B2" s="27" t="s">
        <v>165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6" ht="19.5" thickBot="1" x14ac:dyDescent="0.35">
      <c r="A3" s="26">
        <v>3</v>
      </c>
      <c r="B3" s="357" t="s">
        <v>1096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60"/>
      <c r="V3" s="260"/>
      <c r="W3" s="260"/>
      <c r="X3" s="260"/>
      <c r="Y3" s="260"/>
      <c r="Z3" s="260"/>
    </row>
    <row r="4" spans="1:26" ht="22.5" customHeight="1" thickTop="1" x14ac:dyDescent="0.25">
      <c r="A4" s="26">
        <v>4</v>
      </c>
      <c r="B4" s="589" t="s">
        <v>1033</v>
      </c>
      <c r="C4" s="591" t="s">
        <v>0</v>
      </c>
      <c r="D4" s="578"/>
      <c r="E4" s="578"/>
      <c r="F4" s="577" t="s">
        <v>1090</v>
      </c>
      <c r="G4" s="578"/>
      <c r="H4" s="579"/>
      <c r="I4" s="577" t="s">
        <v>1091</v>
      </c>
      <c r="J4" s="578"/>
      <c r="K4" s="579"/>
      <c r="L4" s="578" t="s">
        <v>1092</v>
      </c>
      <c r="M4" s="578"/>
      <c r="N4" s="578"/>
      <c r="O4" s="577" t="s">
        <v>1093</v>
      </c>
      <c r="P4" s="578"/>
      <c r="Q4" s="579"/>
      <c r="R4" s="577" t="s">
        <v>1094</v>
      </c>
      <c r="S4" s="578"/>
      <c r="T4" s="578"/>
      <c r="U4" s="577" t="s">
        <v>1095</v>
      </c>
      <c r="V4" s="578"/>
      <c r="W4" s="578"/>
    </row>
    <row r="5" spans="1:26" ht="30" customHeight="1" thickBot="1" x14ac:dyDescent="0.3">
      <c r="A5" s="26">
        <v>5</v>
      </c>
      <c r="B5" s="590"/>
      <c r="C5" s="32" t="s">
        <v>0</v>
      </c>
      <c r="D5" s="33" t="s">
        <v>28</v>
      </c>
      <c r="E5" s="34" t="s">
        <v>27</v>
      </c>
      <c r="F5" s="35" t="s">
        <v>0</v>
      </c>
      <c r="G5" s="33" t="s">
        <v>28</v>
      </c>
      <c r="H5" s="34" t="s">
        <v>27</v>
      </c>
      <c r="I5" s="35" t="s">
        <v>0</v>
      </c>
      <c r="J5" s="33" t="s">
        <v>28</v>
      </c>
      <c r="K5" s="34" t="s">
        <v>27</v>
      </c>
      <c r="L5" s="35" t="s">
        <v>0</v>
      </c>
      <c r="M5" s="33" t="s">
        <v>28</v>
      </c>
      <c r="N5" s="36" t="s">
        <v>27</v>
      </c>
      <c r="O5" s="35" t="s">
        <v>0</v>
      </c>
      <c r="P5" s="33" t="s">
        <v>28</v>
      </c>
      <c r="Q5" s="34" t="s">
        <v>27</v>
      </c>
      <c r="R5" s="35" t="s">
        <v>0</v>
      </c>
      <c r="S5" s="33" t="s">
        <v>28</v>
      </c>
      <c r="T5" s="34" t="s">
        <v>27</v>
      </c>
      <c r="U5" s="35" t="s">
        <v>0</v>
      </c>
      <c r="V5" s="33" t="s">
        <v>28</v>
      </c>
      <c r="W5" s="34" t="s">
        <v>27</v>
      </c>
    </row>
    <row r="6" spans="1:26" ht="24.75" customHeight="1" thickTop="1" thickBot="1" x14ac:dyDescent="0.3">
      <c r="A6" s="26">
        <v>6</v>
      </c>
      <c r="B6" s="37" t="s">
        <v>1097</v>
      </c>
      <c r="C6" s="38">
        <f>+D6+E6</f>
        <v>0</v>
      </c>
      <c r="D6" s="39">
        <f>+G6+J6+M6+P6+S6+V6</f>
        <v>0</v>
      </c>
      <c r="E6" s="40">
        <f>+H6+K6+N6+Q6+T6+W6</f>
        <v>0</v>
      </c>
      <c r="F6" s="41">
        <f>+G6+H6</f>
        <v>0</v>
      </c>
      <c r="G6" s="339"/>
      <c r="H6" s="340"/>
      <c r="I6" s="41">
        <f>+J6+K6</f>
        <v>0</v>
      </c>
      <c r="J6" s="339"/>
      <c r="K6" s="340"/>
      <c r="L6" s="40">
        <f>+M6+N6</f>
        <v>0</v>
      </c>
      <c r="M6" s="339"/>
      <c r="N6" s="347"/>
      <c r="O6" s="41">
        <f>+P6+Q6</f>
        <v>0</v>
      </c>
      <c r="P6" s="339"/>
      <c r="Q6" s="340"/>
      <c r="R6" s="41">
        <f>+S6+T6</f>
        <v>0</v>
      </c>
      <c r="S6" s="339"/>
      <c r="T6" s="340"/>
      <c r="U6" s="40">
        <f>+V6+W6</f>
        <v>0</v>
      </c>
      <c r="V6" s="339"/>
      <c r="W6" s="347"/>
    </row>
    <row r="7" spans="1:26" ht="24" customHeight="1" x14ac:dyDescent="0.25">
      <c r="A7" s="26">
        <v>7</v>
      </c>
      <c r="B7" s="42" t="s">
        <v>1098</v>
      </c>
      <c r="C7" s="43">
        <f>D7+E7</f>
        <v>0</v>
      </c>
      <c r="D7" s="44">
        <f>G7+J7+M7+P7+S7+V7</f>
        <v>0</v>
      </c>
      <c r="E7" s="45">
        <f>+H7+K7+N7+Q7+T7+W7</f>
        <v>0</v>
      </c>
      <c r="F7" s="46">
        <f>+G7+H7</f>
        <v>0</v>
      </c>
      <c r="G7" s="341"/>
      <c r="H7" s="342"/>
      <c r="I7" s="46">
        <f>+J7+K7</f>
        <v>0</v>
      </c>
      <c r="J7" s="341"/>
      <c r="K7" s="342"/>
      <c r="L7" s="47">
        <f>+M7+N7</f>
        <v>0</v>
      </c>
      <c r="M7" s="341"/>
      <c r="N7" s="348"/>
      <c r="O7" s="46">
        <f>+P7+Q7</f>
        <v>0</v>
      </c>
      <c r="P7" s="341"/>
      <c r="Q7" s="342"/>
      <c r="R7" s="46">
        <f>+S7+T7</f>
        <v>0</v>
      </c>
      <c r="S7" s="341"/>
      <c r="T7" s="342"/>
      <c r="U7" s="47">
        <f>+V7+W7</f>
        <v>0</v>
      </c>
      <c r="V7" s="341"/>
      <c r="W7" s="348"/>
    </row>
    <row r="8" spans="1:26" ht="24" customHeight="1" x14ac:dyDescent="0.25">
      <c r="A8" s="26">
        <v>8</v>
      </c>
      <c r="B8" s="48" t="s">
        <v>1099</v>
      </c>
      <c r="C8" s="49">
        <f t="shared" ref="C8" si="0">D8+E8</f>
        <v>0</v>
      </c>
      <c r="D8" s="50">
        <f t="shared" ref="D8" si="1">G8+J8+M8+P8+S8+V8</f>
        <v>0</v>
      </c>
      <c r="E8" s="51">
        <f t="shared" ref="E8" si="2">+H8+K8+N8+Q8+T8+W8</f>
        <v>0</v>
      </c>
      <c r="F8" s="52">
        <f t="shared" ref="F8" si="3">+G8+H8</f>
        <v>0</v>
      </c>
      <c r="G8" s="343"/>
      <c r="H8" s="344"/>
      <c r="I8" s="52">
        <f t="shared" ref="I8" si="4">+J8+K8</f>
        <v>0</v>
      </c>
      <c r="J8" s="343"/>
      <c r="K8" s="344"/>
      <c r="L8" s="51">
        <f t="shared" ref="L8" si="5">+M8+N8</f>
        <v>0</v>
      </c>
      <c r="M8" s="343"/>
      <c r="N8" s="349"/>
      <c r="O8" s="52">
        <f t="shared" ref="O8" si="6">+P8+Q8</f>
        <v>0</v>
      </c>
      <c r="P8" s="343"/>
      <c r="Q8" s="344"/>
      <c r="R8" s="52">
        <f t="shared" ref="R8" si="7">+S8+T8</f>
        <v>0</v>
      </c>
      <c r="S8" s="343"/>
      <c r="T8" s="344"/>
      <c r="U8" s="51">
        <f t="shared" ref="U8" si="8">+V8+W8</f>
        <v>0</v>
      </c>
      <c r="V8" s="343"/>
      <c r="W8" s="349"/>
    </row>
    <row r="9" spans="1:26" ht="24" customHeight="1" x14ac:dyDescent="0.25">
      <c r="A9" s="26">
        <v>9</v>
      </c>
      <c r="B9" s="48" t="s">
        <v>1100</v>
      </c>
      <c r="C9" s="49">
        <f t="shared" ref="C9" si="9">D9+E9</f>
        <v>0</v>
      </c>
      <c r="D9" s="50">
        <f t="shared" ref="D9" si="10">G9+J9+M9+P9+S9+V9</f>
        <v>0</v>
      </c>
      <c r="E9" s="51">
        <f t="shared" ref="E9" si="11">+H9+K9+N9+Q9+T9+W9</f>
        <v>0</v>
      </c>
      <c r="F9" s="52">
        <f t="shared" ref="F9" si="12">+G9+H9</f>
        <v>0</v>
      </c>
      <c r="G9" s="343"/>
      <c r="H9" s="344"/>
      <c r="I9" s="52">
        <f t="shared" ref="I9" si="13">+J9+K9</f>
        <v>0</v>
      </c>
      <c r="J9" s="343"/>
      <c r="K9" s="344"/>
      <c r="L9" s="51">
        <f t="shared" ref="L9" si="14">+M9+N9</f>
        <v>0</v>
      </c>
      <c r="M9" s="343"/>
      <c r="N9" s="349"/>
      <c r="O9" s="52">
        <f t="shared" ref="O9" si="15">+P9+Q9</f>
        <v>0</v>
      </c>
      <c r="P9" s="343"/>
      <c r="Q9" s="344"/>
      <c r="R9" s="52">
        <f t="shared" ref="R9" si="16">+S9+T9</f>
        <v>0</v>
      </c>
      <c r="S9" s="343"/>
      <c r="T9" s="344"/>
      <c r="U9" s="51">
        <f t="shared" ref="U9" si="17">+V9+W9</f>
        <v>0</v>
      </c>
      <c r="V9" s="343"/>
      <c r="W9" s="349"/>
    </row>
    <row r="10" spans="1:26" ht="24" customHeight="1" x14ac:dyDescent="0.25">
      <c r="A10" s="26">
        <v>10</v>
      </c>
      <c r="B10" s="48" t="s">
        <v>1037</v>
      </c>
      <c r="C10" s="49">
        <f t="shared" ref="C10" si="18">D10+E10</f>
        <v>0</v>
      </c>
      <c r="D10" s="50">
        <f t="shared" ref="D10" si="19">G10+J10+M10+P10+S10+V10</f>
        <v>0</v>
      </c>
      <c r="E10" s="51">
        <f t="shared" ref="E10" si="20">+H10+K10+N10+Q10+T10+W10</f>
        <v>0</v>
      </c>
      <c r="F10" s="52">
        <f t="shared" ref="F10" si="21">+G10+H10</f>
        <v>0</v>
      </c>
      <c r="G10" s="343"/>
      <c r="H10" s="344"/>
      <c r="I10" s="52">
        <f t="shared" ref="I10" si="22">+J10+K10</f>
        <v>0</v>
      </c>
      <c r="J10" s="343"/>
      <c r="K10" s="344"/>
      <c r="L10" s="51">
        <f t="shared" ref="L10" si="23">+M10+N10</f>
        <v>0</v>
      </c>
      <c r="M10" s="343"/>
      <c r="N10" s="349"/>
      <c r="O10" s="52">
        <f t="shared" ref="O10" si="24">+P10+Q10</f>
        <v>0</v>
      </c>
      <c r="P10" s="343"/>
      <c r="Q10" s="344"/>
      <c r="R10" s="52">
        <f t="shared" ref="R10" si="25">+S10+T10</f>
        <v>0</v>
      </c>
      <c r="S10" s="343"/>
      <c r="T10" s="344"/>
      <c r="U10" s="51">
        <f t="shared" ref="U10" si="26">+V10+W10</f>
        <v>0</v>
      </c>
      <c r="V10" s="343"/>
      <c r="W10" s="349"/>
    </row>
    <row r="11" spans="1:26" ht="24" customHeight="1" thickBot="1" x14ac:dyDescent="0.3">
      <c r="A11" s="26">
        <v>11</v>
      </c>
      <c r="B11" s="53" t="s">
        <v>1101</v>
      </c>
      <c r="C11" s="54">
        <f t="shared" ref="C11" si="27">D11+E11</f>
        <v>0</v>
      </c>
      <c r="D11" s="55">
        <f t="shared" ref="D11" si="28">G11+J11+M11+P11+S11+V11</f>
        <v>0</v>
      </c>
      <c r="E11" s="56">
        <f t="shared" ref="E11" si="29">+H11+K11+N11+Q11+T11+W11</f>
        <v>0</v>
      </c>
      <c r="F11" s="57">
        <f t="shared" ref="F11" si="30">+G11+H11</f>
        <v>0</v>
      </c>
      <c r="G11" s="345"/>
      <c r="H11" s="346"/>
      <c r="I11" s="57">
        <f t="shared" ref="I11" si="31">+J11+K11</f>
        <v>0</v>
      </c>
      <c r="J11" s="345"/>
      <c r="K11" s="346"/>
      <c r="L11" s="56">
        <f t="shared" ref="L11" si="32">+M11+N11</f>
        <v>0</v>
      </c>
      <c r="M11" s="345"/>
      <c r="N11" s="350"/>
      <c r="O11" s="57">
        <f t="shared" ref="O11" si="33">+P11+Q11</f>
        <v>0</v>
      </c>
      <c r="P11" s="345"/>
      <c r="Q11" s="346"/>
      <c r="R11" s="57">
        <f t="shared" ref="R11" si="34">+S11+T11</f>
        <v>0</v>
      </c>
      <c r="S11" s="345"/>
      <c r="T11" s="346"/>
      <c r="U11" s="56">
        <f t="shared" ref="U11" si="35">+V11+W11</f>
        <v>0</v>
      </c>
      <c r="V11" s="345"/>
      <c r="W11" s="350"/>
    </row>
    <row r="12" spans="1:26" ht="24.75" customHeight="1" thickBot="1" x14ac:dyDescent="0.3">
      <c r="A12" s="26">
        <v>12</v>
      </c>
      <c r="B12" s="318" t="s">
        <v>1102</v>
      </c>
      <c r="C12" s="319">
        <f>+D12+E12</f>
        <v>0</v>
      </c>
      <c r="D12" s="320">
        <f>((D6+D7+D8)-(D9+D10+D11))</f>
        <v>0</v>
      </c>
      <c r="E12" s="321">
        <f>((E6+E7+E8)-(E9+E10+E11))</f>
        <v>0</v>
      </c>
      <c r="F12" s="322">
        <f>+G12+H12</f>
        <v>0</v>
      </c>
      <c r="G12" s="320">
        <f>((G6+G7+G8)-(G9+G10+G11))</f>
        <v>0</v>
      </c>
      <c r="H12" s="323">
        <f>((H6+H7+H8)-(H9+H10+H11))</f>
        <v>0</v>
      </c>
      <c r="I12" s="322">
        <f>+J12+K12</f>
        <v>0</v>
      </c>
      <c r="J12" s="320">
        <f>((J6+J7+J8)-(J9+J10+J11))</f>
        <v>0</v>
      </c>
      <c r="K12" s="323">
        <f>((K6+K7+K8)-(K9+K10+K11))</f>
        <v>0</v>
      </c>
      <c r="L12" s="321">
        <f>+M12+N12</f>
        <v>0</v>
      </c>
      <c r="M12" s="320">
        <f>((M6+M7+M8)-(M9+M10+M11))</f>
        <v>0</v>
      </c>
      <c r="N12" s="321">
        <f>((N6+N7+N8)-(N9+N10+N11))</f>
        <v>0</v>
      </c>
      <c r="O12" s="322">
        <f>+P12+Q12</f>
        <v>0</v>
      </c>
      <c r="P12" s="320">
        <f>((P6+P7+P8)-(P9+P10+P11))</f>
        <v>0</v>
      </c>
      <c r="Q12" s="323">
        <f>((Q6+Q7+Q8)-(Q9+Q10+Q11))</f>
        <v>0</v>
      </c>
      <c r="R12" s="322">
        <f>+S12+T12</f>
        <v>0</v>
      </c>
      <c r="S12" s="320">
        <f>((S6+S7+S8)-(S9+S10+S11))</f>
        <v>0</v>
      </c>
      <c r="T12" s="323">
        <f>((T6+T7+T8)-(T9+T10+T11))</f>
        <v>0</v>
      </c>
      <c r="U12" s="321">
        <f>+V12+W12</f>
        <v>0</v>
      </c>
      <c r="V12" s="320">
        <f>((V6+V7+V8)-(V9+V10+V11))</f>
        <v>0</v>
      </c>
      <c r="W12" s="321">
        <f>((W6+W7+W8)-(W9+W10+W11))</f>
        <v>0</v>
      </c>
    </row>
    <row r="13" spans="1:26" ht="24.75" customHeight="1" x14ac:dyDescent="0.25">
      <c r="A13" s="26">
        <v>13</v>
      </c>
      <c r="B13" s="358" t="s">
        <v>1103</v>
      </c>
      <c r="C13" s="47">
        <f t="shared" ref="C13:C15" si="36">D13+E13</f>
        <v>0</v>
      </c>
      <c r="D13" s="280">
        <f t="shared" ref="D13:D15" si="37">G13+J13+M13+P13+S13+V13</f>
        <v>0</v>
      </c>
      <c r="E13" s="47">
        <f t="shared" ref="E13:E15" si="38">+H13+K13+N13+Q13+T13+W13</f>
        <v>0</v>
      </c>
      <c r="F13" s="46">
        <f t="shared" ref="F13:F15" si="39">+G13+H13</f>
        <v>0</v>
      </c>
      <c r="G13" s="351"/>
      <c r="H13" s="352"/>
      <c r="I13" s="46">
        <f t="shared" ref="I13:I15" si="40">+J13+K13</f>
        <v>0</v>
      </c>
      <c r="J13" s="351"/>
      <c r="K13" s="352"/>
      <c r="L13" s="47">
        <f t="shared" ref="L13:L15" si="41">+M13+N13</f>
        <v>0</v>
      </c>
      <c r="M13" s="351"/>
      <c r="N13" s="355"/>
      <c r="O13" s="46">
        <f t="shared" ref="O13:O15" si="42">+P13+Q13</f>
        <v>0</v>
      </c>
      <c r="P13" s="351"/>
      <c r="Q13" s="352"/>
      <c r="R13" s="46">
        <f t="shared" ref="R13:R15" si="43">+S13+T13</f>
        <v>0</v>
      </c>
      <c r="S13" s="351"/>
      <c r="T13" s="352"/>
      <c r="U13" s="47">
        <f t="shared" ref="U13:U15" si="44">+V13+W13</f>
        <v>0</v>
      </c>
      <c r="V13" s="351"/>
      <c r="W13" s="355"/>
    </row>
    <row r="14" spans="1:26" ht="24.75" customHeight="1" x14ac:dyDescent="0.25">
      <c r="A14" s="26">
        <v>14</v>
      </c>
      <c r="B14" s="48" t="s">
        <v>1104</v>
      </c>
      <c r="C14" s="51">
        <f t="shared" ref="C14" si="45">D14+E14</f>
        <v>0</v>
      </c>
      <c r="D14" s="50">
        <f t="shared" ref="D14" si="46">G14+J14+M14+P14+S14+V14</f>
        <v>0</v>
      </c>
      <c r="E14" s="51">
        <f t="shared" ref="E14" si="47">+H14+K14+N14+Q14+T14+W14</f>
        <v>0</v>
      </c>
      <c r="F14" s="52">
        <f t="shared" ref="F14" si="48">+G14+H14</f>
        <v>0</v>
      </c>
      <c r="G14" s="343"/>
      <c r="H14" s="344"/>
      <c r="I14" s="52">
        <f t="shared" ref="I14" si="49">+J14+K14</f>
        <v>0</v>
      </c>
      <c r="J14" s="343"/>
      <c r="K14" s="344"/>
      <c r="L14" s="51">
        <f t="shared" ref="L14" si="50">+M14+N14</f>
        <v>0</v>
      </c>
      <c r="M14" s="343"/>
      <c r="N14" s="349"/>
      <c r="O14" s="52">
        <f t="shared" ref="O14" si="51">+P14+Q14</f>
        <v>0</v>
      </c>
      <c r="P14" s="343"/>
      <c r="Q14" s="344"/>
      <c r="R14" s="52">
        <f t="shared" ref="R14" si="52">+S14+T14</f>
        <v>0</v>
      </c>
      <c r="S14" s="343"/>
      <c r="T14" s="344"/>
      <c r="U14" s="51">
        <f t="shared" ref="U14" si="53">+V14+W14</f>
        <v>0</v>
      </c>
      <c r="V14" s="343"/>
      <c r="W14" s="349"/>
    </row>
    <row r="15" spans="1:26" ht="24.75" customHeight="1" thickBot="1" x14ac:dyDescent="0.3">
      <c r="A15" s="26">
        <v>15</v>
      </c>
      <c r="B15" s="359" t="s">
        <v>1105</v>
      </c>
      <c r="C15" s="283">
        <f t="shared" si="36"/>
        <v>0</v>
      </c>
      <c r="D15" s="282">
        <f t="shared" si="37"/>
        <v>0</v>
      </c>
      <c r="E15" s="283">
        <f t="shared" si="38"/>
        <v>0</v>
      </c>
      <c r="F15" s="284">
        <f t="shared" si="39"/>
        <v>0</v>
      </c>
      <c r="G15" s="353"/>
      <c r="H15" s="354"/>
      <c r="I15" s="284">
        <f t="shared" si="40"/>
        <v>0</v>
      </c>
      <c r="J15" s="353"/>
      <c r="K15" s="354"/>
      <c r="L15" s="283">
        <f t="shared" si="41"/>
        <v>0</v>
      </c>
      <c r="M15" s="353"/>
      <c r="N15" s="356"/>
      <c r="O15" s="284">
        <f t="shared" si="42"/>
        <v>0</v>
      </c>
      <c r="P15" s="353"/>
      <c r="Q15" s="354"/>
      <c r="R15" s="284">
        <f t="shared" si="43"/>
        <v>0</v>
      </c>
      <c r="S15" s="353"/>
      <c r="T15" s="354"/>
      <c r="U15" s="283">
        <f t="shared" si="44"/>
        <v>0</v>
      </c>
      <c r="V15" s="353"/>
      <c r="W15" s="356"/>
    </row>
    <row r="16" spans="1:26" ht="15.75" thickTop="1" x14ac:dyDescent="0.25">
      <c r="A16" s="26">
        <v>16</v>
      </c>
      <c r="B16" s="325"/>
      <c r="C16" s="61"/>
      <c r="D16" s="61"/>
      <c r="E16" s="61"/>
      <c r="F16" s="62"/>
      <c r="G16" s="63" t="str">
        <f>IF((G13+G14+G15)=G12,"","XX")</f>
        <v/>
      </c>
      <c r="H16" s="63" t="str">
        <f>IF((H13+H14+H15)=H12,"","XX")</f>
        <v/>
      </c>
      <c r="I16" s="63"/>
      <c r="J16" s="63" t="str">
        <f>IF((J13+J14+J15)=J12,"","XX")</f>
        <v/>
      </c>
      <c r="K16" s="63" t="str">
        <f>IF((K13+K14+K15)=K12,"","XX")</f>
        <v/>
      </c>
      <c r="L16" s="63"/>
      <c r="M16" s="63" t="str">
        <f>IF((M13+M14+M15)=M12,"","XX")</f>
        <v/>
      </c>
      <c r="N16" s="63" t="str">
        <f>IF((N13+N14+N15)=N12,"","XX")</f>
        <v/>
      </c>
      <c r="O16" s="63"/>
      <c r="P16" s="63" t="str">
        <f>IF((P13+P14+P15)=P12,"","XX")</f>
        <v/>
      </c>
      <c r="Q16" s="63" t="str">
        <f>IF((Q13+Q14+Q15)=Q12,"","XX")</f>
        <v/>
      </c>
      <c r="R16" s="63"/>
      <c r="S16" s="63" t="str">
        <f>IF((S13+S14+S15)=S12,"","XX")</f>
        <v/>
      </c>
      <c r="T16" s="63" t="str">
        <f>IF((T13+T14+T15)=T12,"","XX")</f>
        <v/>
      </c>
      <c r="U16" s="63"/>
      <c r="V16" s="63" t="str">
        <f>IF((V13+V14+V15)=V12,"","XX")</f>
        <v/>
      </c>
      <c r="W16" s="63" t="str">
        <f>IF((W13+W14+W15)=W12,"","XX")</f>
        <v/>
      </c>
    </row>
    <row r="17" spans="1:23" ht="18" customHeight="1" x14ac:dyDescent="0.25">
      <c r="A17" s="26">
        <v>17</v>
      </c>
      <c r="C17" s="325"/>
      <c r="D17" s="325"/>
      <c r="F17" s="592" t="str">
        <f>IF(OR(G16="XX",H16="XX",J16="XX",K16="XX",M16="XX",N16="XX",P16="XX",Q16="XX",S16="XX",T16="XX",V16="XX",W16="XX"),"¡VERIFICAR LOS DATOS!.
La MATRÍCULA FINAL y el desglose de APROBADOS, APLAZADOS y REPROBADOS (para los centros que corresponda), no coinciden.","")</f>
        <v/>
      </c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</row>
    <row r="18" spans="1:23" ht="18" customHeight="1" x14ac:dyDescent="0.25">
      <c r="A18" s="26">
        <v>18</v>
      </c>
      <c r="B18" s="325"/>
      <c r="C18" s="325"/>
      <c r="D18" s="325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</row>
    <row r="19" spans="1:23" ht="15.75" customHeight="1" x14ac:dyDescent="0.25">
      <c r="A19" s="26">
        <v>19</v>
      </c>
      <c r="B19" s="326"/>
      <c r="C19" s="326"/>
      <c r="D19" s="326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</row>
    <row r="20" spans="1:23" x14ac:dyDescent="0.25">
      <c r="A20" s="26">
        <v>20</v>
      </c>
      <c r="B20" s="64" t="s">
        <v>145</v>
      </c>
    </row>
    <row r="21" spans="1:23" ht="19.5" customHeight="1" x14ac:dyDescent="0.25">
      <c r="A21" s="26">
        <v>21</v>
      </c>
      <c r="B21" s="580"/>
      <c r="C21" s="581"/>
      <c r="D21" s="581"/>
      <c r="E21" s="581"/>
      <c r="F21" s="581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2"/>
    </row>
    <row r="22" spans="1:23" ht="19.5" customHeight="1" x14ac:dyDescent="0.25">
      <c r="B22" s="583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4"/>
      <c r="U22" s="584"/>
      <c r="V22" s="584"/>
      <c r="W22" s="585"/>
    </row>
    <row r="23" spans="1:23" ht="19.5" customHeight="1" x14ac:dyDescent="0.25">
      <c r="B23" s="583"/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84"/>
      <c r="U23" s="584"/>
      <c r="V23" s="584"/>
      <c r="W23" s="585"/>
    </row>
    <row r="24" spans="1:23" ht="19.5" customHeight="1" x14ac:dyDescent="0.25">
      <c r="B24" s="583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5"/>
    </row>
    <row r="25" spans="1:23" ht="19.5" customHeight="1" x14ac:dyDescent="0.25">
      <c r="B25" s="586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8"/>
    </row>
  </sheetData>
  <sheetProtection algorithmName="SHA-512" hashValue="PfGCE2wdxGrYvQELDdSIfT6XrEyiuoBIiTYlOs4VXifvox9wCdQyY76AkDWULrjNvopfCk7PahqZtLQpDrDH8w==" saltValue="4Zt7MhGl1Y0IeTIqY7cb6Q==" spinCount="100000" sheet="1" objects="1" scenarios="1"/>
  <mergeCells count="10">
    <mergeCell ref="O4:Q4"/>
    <mergeCell ref="R4:T4"/>
    <mergeCell ref="U4:W4"/>
    <mergeCell ref="B21:W25"/>
    <mergeCell ref="B4:B5"/>
    <mergeCell ref="C4:E4"/>
    <mergeCell ref="F4:H4"/>
    <mergeCell ref="I4:K4"/>
    <mergeCell ref="L4:N4"/>
    <mergeCell ref="F17:W19"/>
  </mergeCells>
  <conditionalFormatting sqref="C16:W16 C6:F15 I6:I15 L6:L15 O6:O15 R6:R15 U6:U15 G12:H12 J12:K12 M12:N12 P12:Q12 S12:T12 V12:W12">
    <cfRule type="cellIs" dxfId="86" priority="5" operator="equal">
      <formula>0</formula>
    </cfRule>
  </conditionalFormatting>
  <conditionalFormatting sqref="F16:W16">
    <cfRule type="cellIs" dxfId="85" priority="4" operator="equal">
      <formula>"X"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4" orientation="landscape" r:id="rId1"/>
  <headerFooter>
    <oddFooter>&amp;R&amp;"Carlito,Negrita Cursiva"Técnica Diurna&amp;"Carlito,Cursiva",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Z32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26" customWidth="1"/>
    <col min="2" max="2" width="49.710937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 x14ac:dyDescent="0.3">
      <c r="A1" s="26">
        <v>1</v>
      </c>
      <c r="B1" s="27" t="s">
        <v>197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26" ht="18" customHeight="1" x14ac:dyDescent="0.3">
      <c r="A2" s="26">
        <v>2</v>
      </c>
      <c r="B2" s="27" t="s">
        <v>835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26" ht="19.5" thickBot="1" x14ac:dyDescent="0.35">
      <c r="A3" s="26">
        <v>3</v>
      </c>
      <c r="B3" s="357" t="s">
        <v>1096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60"/>
      <c r="V3" s="260"/>
      <c r="W3" s="260"/>
      <c r="X3" s="260"/>
      <c r="Y3" s="260"/>
      <c r="Z3" s="260"/>
    </row>
    <row r="4" spans="1:26" ht="22.5" customHeight="1" thickTop="1" x14ac:dyDescent="0.25">
      <c r="A4" s="26">
        <v>4</v>
      </c>
      <c r="B4" s="589" t="s">
        <v>19</v>
      </c>
      <c r="C4" s="591" t="s">
        <v>0</v>
      </c>
      <c r="D4" s="578"/>
      <c r="E4" s="578"/>
      <c r="F4" s="577" t="s">
        <v>1090</v>
      </c>
      <c r="G4" s="578"/>
      <c r="H4" s="579"/>
      <c r="I4" s="577" t="s">
        <v>1091</v>
      </c>
      <c r="J4" s="578"/>
      <c r="K4" s="579"/>
      <c r="L4" s="578" t="s">
        <v>1092</v>
      </c>
      <c r="M4" s="578"/>
      <c r="N4" s="578"/>
      <c r="O4" s="577" t="s">
        <v>1093</v>
      </c>
      <c r="P4" s="578"/>
      <c r="Q4" s="579"/>
      <c r="R4" s="577" t="s">
        <v>1094</v>
      </c>
      <c r="S4" s="578"/>
      <c r="T4" s="578"/>
      <c r="U4" s="577" t="s">
        <v>1095</v>
      </c>
      <c r="V4" s="578"/>
      <c r="W4" s="578"/>
    </row>
    <row r="5" spans="1:26" ht="32.25" customHeight="1" thickBot="1" x14ac:dyDescent="0.3">
      <c r="A5" s="26">
        <v>5</v>
      </c>
      <c r="B5" s="590"/>
      <c r="C5" s="32" t="s">
        <v>0</v>
      </c>
      <c r="D5" s="33" t="s">
        <v>28</v>
      </c>
      <c r="E5" s="34" t="s">
        <v>27</v>
      </c>
      <c r="F5" s="35" t="s">
        <v>0</v>
      </c>
      <c r="G5" s="33" t="s">
        <v>28</v>
      </c>
      <c r="H5" s="34" t="s">
        <v>27</v>
      </c>
      <c r="I5" s="35" t="s">
        <v>0</v>
      </c>
      <c r="J5" s="33" t="s">
        <v>28</v>
      </c>
      <c r="K5" s="36" t="s">
        <v>27</v>
      </c>
      <c r="L5" s="34" t="s">
        <v>0</v>
      </c>
      <c r="M5" s="33" t="s">
        <v>28</v>
      </c>
      <c r="N5" s="36" t="s">
        <v>27</v>
      </c>
      <c r="O5" s="35" t="s">
        <v>0</v>
      </c>
      <c r="P5" s="33" t="s">
        <v>28</v>
      </c>
      <c r="Q5" s="34" t="s">
        <v>27</v>
      </c>
      <c r="R5" s="35" t="s">
        <v>0</v>
      </c>
      <c r="S5" s="33" t="s">
        <v>28</v>
      </c>
      <c r="T5" s="36" t="s">
        <v>27</v>
      </c>
      <c r="U5" s="34" t="s">
        <v>0</v>
      </c>
      <c r="V5" s="33" t="s">
        <v>28</v>
      </c>
      <c r="W5" s="34" t="s">
        <v>27</v>
      </c>
    </row>
    <row r="6" spans="1:26" ht="23.25" customHeight="1" thickTop="1" x14ac:dyDescent="0.25">
      <c r="A6" s="26">
        <v>6</v>
      </c>
      <c r="B6" s="360" t="s">
        <v>20</v>
      </c>
      <c r="C6" s="47">
        <f t="shared" ref="C6" si="0">D6+E6</f>
        <v>0</v>
      </c>
      <c r="D6" s="280">
        <f t="shared" ref="D6" si="1">G6+J6+M6+P6+S6+V6</f>
        <v>0</v>
      </c>
      <c r="E6" s="47">
        <f t="shared" ref="E6" si="2">+H6+K6+N6+Q6+T6+W6</f>
        <v>0</v>
      </c>
      <c r="F6" s="46">
        <f t="shared" ref="F6" si="3">+G6+H6</f>
        <v>0</v>
      </c>
      <c r="G6" s="366"/>
      <c r="H6" s="367"/>
      <c r="I6" s="293">
        <f t="shared" ref="I6" si="4">+J6+K6</f>
        <v>0</v>
      </c>
      <c r="J6" s="366"/>
      <c r="K6" s="374"/>
      <c r="L6" s="293">
        <f t="shared" ref="L6" si="5">+M6+N6</f>
        <v>0</v>
      </c>
      <c r="M6" s="366"/>
      <c r="N6" s="374"/>
      <c r="O6" s="47">
        <f t="shared" ref="O6" si="6">+P6+Q6</f>
        <v>0</v>
      </c>
      <c r="P6" s="366"/>
      <c r="Q6" s="374"/>
      <c r="R6" s="46">
        <f t="shared" ref="R6" si="7">+S6+T6</f>
        <v>0</v>
      </c>
      <c r="S6" s="366"/>
      <c r="T6" s="374"/>
      <c r="U6" s="302">
        <f t="shared" ref="U6" si="8">+V6+W6</f>
        <v>0</v>
      </c>
      <c r="V6" s="366"/>
      <c r="W6" s="367"/>
    </row>
    <row r="7" spans="1:26" ht="23.25" customHeight="1" x14ac:dyDescent="0.25">
      <c r="A7" s="26">
        <v>7</v>
      </c>
      <c r="B7" s="361" t="s">
        <v>21</v>
      </c>
      <c r="C7" s="303">
        <f t="shared" ref="C7:C15" si="9">D7+E7</f>
        <v>0</v>
      </c>
      <c r="D7" s="304">
        <f t="shared" ref="D7:D15" si="10">G7+J7+M7+P7+S7+V7</f>
        <v>0</v>
      </c>
      <c r="E7" s="297">
        <f t="shared" ref="E7:E15" si="11">+H7+K7+N7+Q7+T7+W7</f>
        <v>0</v>
      </c>
      <c r="F7" s="295">
        <f t="shared" ref="F7:F15" si="12">+G7+H7</f>
        <v>0</v>
      </c>
      <c r="G7" s="368"/>
      <c r="H7" s="369"/>
      <c r="I7" s="295">
        <f t="shared" ref="I7:I15" si="13">+J7+K7</f>
        <v>0</v>
      </c>
      <c r="J7" s="368"/>
      <c r="K7" s="375"/>
      <c r="L7" s="295">
        <f t="shared" ref="L7:L15" si="14">+M7+N7</f>
        <v>0</v>
      </c>
      <c r="M7" s="368"/>
      <c r="N7" s="375"/>
      <c r="O7" s="296">
        <f t="shared" ref="O7:O15" si="15">+P7+Q7</f>
        <v>0</v>
      </c>
      <c r="P7" s="368"/>
      <c r="Q7" s="375"/>
      <c r="R7" s="295">
        <f t="shared" ref="R7:R15" si="16">+S7+T7</f>
        <v>0</v>
      </c>
      <c r="S7" s="368"/>
      <c r="T7" s="375"/>
      <c r="U7" s="305">
        <f t="shared" ref="U7:U15" si="17">+V7+W7</f>
        <v>0</v>
      </c>
      <c r="V7" s="368"/>
      <c r="W7" s="369"/>
    </row>
    <row r="8" spans="1:26" ht="23.25" customHeight="1" x14ac:dyDescent="0.25">
      <c r="A8" s="26">
        <v>8</v>
      </c>
      <c r="B8" s="362" t="s">
        <v>23</v>
      </c>
      <c r="C8" s="49">
        <f t="shared" si="9"/>
        <v>0</v>
      </c>
      <c r="D8" s="50">
        <f t="shared" si="10"/>
        <v>0</v>
      </c>
      <c r="E8" s="294">
        <f t="shared" si="11"/>
        <v>0</v>
      </c>
      <c r="F8" s="52">
        <f t="shared" si="12"/>
        <v>0</v>
      </c>
      <c r="G8" s="343"/>
      <c r="H8" s="370"/>
      <c r="I8" s="52">
        <f t="shared" si="13"/>
        <v>0</v>
      </c>
      <c r="J8" s="343"/>
      <c r="K8" s="372"/>
      <c r="L8" s="52">
        <f t="shared" si="14"/>
        <v>0</v>
      </c>
      <c r="M8" s="343"/>
      <c r="N8" s="372"/>
      <c r="O8" s="51">
        <f t="shared" si="15"/>
        <v>0</v>
      </c>
      <c r="P8" s="343"/>
      <c r="Q8" s="372"/>
      <c r="R8" s="52">
        <f t="shared" si="16"/>
        <v>0</v>
      </c>
      <c r="S8" s="343"/>
      <c r="T8" s="372"/>
      <c r="U8" s="306">
        <f t="shared" si="17"/>
        <v>0</v>
      </c>
      <c r="V8" s="343"/>
      <c r="W8" s="370"/>
    </row>
    <row r="9" spans="1:26" ht="23.25" customHeight="1" x14ac:dyDescent="0.25">
      <c r="A9" s="26">
        <v>9</v>
      </c>
      <c r="B9" s="362" t="s">
        <v>22</v>
      </c>
      <c r="C9" s="49">
        <f t="shared" si="9"/>
        <v>0</v>
      </c>
      <c r="D9" s="50">
        <f t="shared" si="10"/>
        <v>0</v>
      </c>
      <c r="E9" s="294">
        <f t="shared" si="11"/>
        <v>0</v>
      </c>
      <c r="F9" s="52">
        <f t="shared" si="12"/>
        <v>0</v>
      </c>
      <c r="G9" s="343"/>
      <c r="H9" s="370"/>
      <c r="I9" s="52">
        <f t="shared" si="13"/>
        <v>0</v>
      </c>
      <c r="J9" s="343"/>
      <c r="K9" s="372"/>
      <c r="L9" s="52">
        <f t="shared" si="14"/>
        <v>0</v>
      </c>
      <c r="M9" s="343"/>
      <c r="N9" s="372"/>
      <c r="O9" s="307"/>
      <c r="P9" s="307"/>
      <c r="Q9" s="308"/>
      <c r="R9" s="309"/>
      <c r="S9" s="307"/>
      <c r="T9" s="308"/>
      <c r="U9" s="307"/>
      <c r="V9" s="307"/>
      <c r="W9" s="307"/>
    </row>
    <row r="10" spans="1:26" ht="23.25" customHeight="1" x14ac:dyDescent="0.25">
      <c r="A10" s="26">
        <v>10</v>
      </c>
      <c r="B10" s="362" t="s">
        <v>169</v>
      </c>
      <c r="C10" s="49">
        <f t="shared" si="9"/>
        <v>0</v>
      </c>
      <c r="D10" s="50">
        <f t="shared" si="10"/>
        <v>0</v>
      </c>
      <c r="E10" s="294">
        <f t="shared" si="11"/>
        <v>0</v>
      </c>
      <c r="F10" s="52">
        <f t="shared" si="12"/>
        <v>0</v>
      </c>
      <c r="G10" s="343"/>
      <c r="H10" s="370"/>
      <c r="I10" s="52">
        <f t="shared" si="13"/>
        <v>0</v>
      </c>
      <c r="J10" s="343"/>
      <c r="K10" s="372"/>
      <c r="L10" s="52">
        <f t="shared" si="14"/>
        <v>0</v>
      </c>
      <c r="M10" s="343"/>
      <c r="N10" s="372"/>
      <c r="O10" s="51">
        <f t="shared" si="15"/>
        <v>0</v>
      </c>
      <c r="P10" s="343"/>
      <c r="Q10" s="372"/>
      <c r="R10" s="52">
        <f t="shared" si="16"/>
        <v>0</v>
      </c>
      <c r="S10" s="343"/>
      <c r="T10" s="372"/>
      <c r="U10" s="306">
        <f t="shared" si="17"/>
        <v>0</v>
      </c>
      <c r="V10" s="343"/>
      <c r="W10" s="370"/>
    </row>
    <row r="11" spans="1:26" ht="23.25" customHeight="1" x14ac:dyDescent="0.25">
      <c r="A11" s="26">
        <v>11</v>
      </c>
      <c r="B11" s="362" t="s">
        <v>170</v>
      </c>
      <c r="C11" s="49">
        <f t="shared" si="9"/>
        <v>0</v>
      </c>
      <c r="D11" s="50">
        <f t="shared" si="10"/>
        <v>0</v>
      </c>
      <c r="E11" s="294">
        <f t="shared" si="11"/>
        <v>0</v>
      </c>
      <c r="F11" s="52">
        <f t="shared" si="12"/>
        <v>0</v>
      </c>
      <c r="G11" s="343"/>
      <c r="H11" s="370"/>
      <c r="I11" s="52">
        <f t="shared" si="13"/>
        <v>0</v>
      </c>
      <c r="J11" s="343"/>
      <c r="K11" s="372"/>
      <c r="L11" s="52">
        <f t="shared" si="14"/>
        <v>0</v>
      </c>
      <c r="M11" s="343"/>
      <c r="N11" s="372"/>
      <c r="O11" s="51">
        <f t="shared" si="15"/>
        <v>0</v>
      </c>
      <c r="P11" s="343"/>
      <c r="Q11" s="372"/>
      <c r="R11" s="52">
        <f t="shared" si="16"/>
        <v>0</v>
      </c>
      <c r="S11" s="343"/>
      <c r="T11" s="372"/>
      <c r="U11" s="306">
        <f t="shared" si="17"/>
        <v>0</v>
      </c>
      <c r="V11" s="343"/>
      <c r="W11" s="370"/>
    </row>
    <row r="12" spans="1:26" ht="23.25" customHeight="1" x14ac:dyDescent="0.25">
      <c r="A12" s="26">
        <v>12</v>
      </c>
      <c r="B12" s="362" t="s">
        <v>137</v>
      </c>
      <c r="C12" s="49">
        <f t="shared" si="9"/>
        <v>0</v>
      </c>
      <c r="D12" s="50">
        <f t="shared" si="10"/>
        <v>0</v>
      </c>
      <c r="E12" s="294">
        <f t="shared" si="11"/>
        <v>0</v>
      </c>
      <c r="F12" s="52">
        <f t="shared" si="12"/>
        <v>0</v>
      </c>
      <c r="G12" s="343"/>
      <c r="H12" s="370"/>
      <c r="I12" s="52">
        <f t="shared" si="13"/>
        <v>0</v>
      </c>
      <c r="J12" s="343"/>
      <c r="K12" s="372"/>
      <c r="L12" s="52">
        <f t="shared" si="14"/>
        <v>0</v>
      </c>
      <c r="M12" s="343"/>
      <c r="N12" s="372"/>
      <c r="O12" s="51">
        <f t="shared" si="15"/>
        <v>0</v>
      </c>
      <c r="P12" s="343"/>
      <c r="Q12" s="372"/>
      <c r="R12" s="52">
        <f t="shared" si="16"/>
        <v>0</v>
      </c>
      <c r="S12" s="343"/>
      <c r="T12" s="372"/>
      <c r="U12" s="306">
        <f t="shared" si="17"/>
        <v>0</v>
      </c>
      <c r="V12" s="343"/>
      <c r="W12" s="370"/>
    </row>
    <row r="13" spans="1:26" ht="23.25" customHeight="1" x14ac:dyDescent="0.25">
      <c r="A13" s="26">
        <v>13</v>
      </c>
      <c r="B13" s="362" t="s">
        <v>171</v>
      </c>
      <c r="C13" s="49">
        <f t="shared" si="9"/>
        <v>0</v>
      </c>
      <c r="D13" s="50">
        <f t="shared" si="10"/>
        <v>0</v>
      </c>
      <c r="E13" s="294">
        <f t="shared" si="11"/>
        <v>0</v>
      </c>
      <c r="F13" s="52">
        <f t="shared" si="12"/>
        <v>0</v>
      </c>
      <c r="G13" s="343"/>
      <c r="H13" s="370"/>
      <c r="I13" s="52">
        <f t="shared" si="13"/>
        <v>0</v>
      </c>
      <c r="J13" s="343"/>
      <c r="K13" s="372"/>
      <c r="L13" s="52">
        <f t="shared" si="14"/>
        <v>0</v>
      </c>
      <c r="M13" s="343"/>
      <c r="N13" s="372"/>
      <c r="O13" s="51">
        <f t="shared" si="15"/>
        <v>0</v>
      </c>
      <c r="P13" s="343"/>
      <c r="Q13" s="372"/>
      <c r="R13" s="52">
        <f t="shared" si="16"/>
        <v>0</v>
      </c>
      <c r="S13" s="343"/>
      <c r="T13" s="372"/>
      <c r="U13" s="306">
        <f t="shared" si="17"/>
        <v>0</v>
      </c>
      <c r="V13" s="343"/>
      <c r="W13" s="370"/>
    </row>
    <row r="14" spans="1:26" ht="23.25" customHeight="1" x14ac:dyDescent="0.25">
      <c r="A14" s="26">
        <v>14</v>
      </c>
      <c r="B14" s="365" t="s">
        <v>1106</v>
      </c>
      <c r="C14" s="49">
        <f t="shared" ref="C14" si="18">D14+E14</f>
        <v>0</v>
      </c>
      <c r="D14" s="50">
        <f t="shared" ref="D14" si="19">G14+J14+M14+P14+S14+V14</f>
        <v>0</v>
      </c>
      <c r="E14" s="294">
        <f t="shared" ref="E14" si="20">+H14+K14+N14+Q14+T14+W14</f>
        <v>0</v>
      </c>
      <c r="F14" s="52">
        <f t="shared" ref="F14" si="21">+G14+H14</f>
        <v>0</v>
      </c>
      <c r="G14" s="343"/>
      <c r="H14" s="370"/>
      <c r="I14" s="52">
        <f t="shared" ref="I14" si="22">+J14+K14</f>
        <v>0</v>
      </c>
      <c r="J14" s="343"/>
      <c r="K14" s="372"/>
      <c r="L14" s="52">
        <f t="shared" ref="L14" si="23">+M14+N14</f>
        <v>0</v>
      </c>
      <c r="M14" s="343"/>
      <c r="N14" s="372"/>
      <c r="O14" s="51">
        <f t="shared" ref="O14" si="24">+P14+Q14</f>
        <v>0</v>
      </c>
      <c r="P14" s="343"/>
      <c r="Q14" s="372"/>
      <c r="R14" s="52">
        <f t="shared" ref="R14" si="25">+S14+T14</f>
        <v>0</v>
      </c>
      <c r="S14" s="343"/>
      <c r="T14" s="372"/>
      <c r="U14" s="306">
        <f t="shared" ref="U14" si="26">+V14+W14</f>
        <v>0</v>
      </c>
      <c r="V14" s="343"/>
      <c r="W14" s="370"/>
    </row>
    <row r="15" spans="1:26" ht="23.25" customHeight="1" x14ac:dyDescent="0.25">
      <c r="A15" s="26">
        <v>15</v>
      </c>
      <c r="B15" s="362" t="s">
        <v>18</v>
      </c>
      <c r="C15" s="49">
        <f t="shared" si="9"/>
        <v>0</v>
      </c>
      <c r="D15" s="50">
        <f t="shared" si="10"/>
        <v>0</v>
      </c>
      <c r="E15" s="294">
        <f t="shared" si="11"/>
        <v>0</v>
      </c>
      <c r="F15" s="52">
        <f t="shared" si="12"/>
        <v>0</v>
      </c>
      <c r="G15" s="343"/>
      <c r="H15" s="370"/>
      <c r="I15" s="52">
        <f t="shared" si="13"/>
        <v>0</v>
      </c>
      <c r="J15" s="343"/>
      <c r="K15" s="372"/>
      <c r="L15" s="52">
        <f t="shared" si="14"/>
        <v>0</v>
      </c>
      <c r="M15" s="343"/>
      <c r="N15" s="372"/>
      <c r="O15" s="51">
        <f t="shared" si="15"/>
        <v>0</v>
      </c>
      <c r="P15" s="343"/>
      <c r="Q15" s="372"/>
      <c r="R15" s="52">
        <f t="shared" si="16"/>
        <v>0</v>
      </c>
      <c r="S15" s="343"/>
      <c r="T15" s="372"/>
      <c r="U15" s="306">
        <f t="shared" si="17"/>
        <v>0</v>
      </c>
      <c r="V15" s="343"/>
      <c r="W15" s="370"/>
    </row>
    <row r="16" spans="1:26" ht="23.25" customHeight="1" x14ac:dyDescent="0.25">
      <c r="A16" s="26">
        <v>16</v>
      </c>
      <c r="B16" s="362" t="s">
        <v>172</v>
      </c>
      <c r="C16" s="303">
        <f t="shared" ref="C16:C18" si="27">D16+E16</f>
        <v>0</v>
      </c>
      <c r="D16" s="304">
        <f t="shared" ref="D16:D17" si="28">G16+J16+M16+P16+S16+V16</f>
        <v>0</v>
      </c>
      <c r="E16" s="297">
        <f t="shared" ref="E16:E18" si="29">+H16+K16+N16+Q16+T16+W16</f>
        <v>0</v>
      </c>
      <c r="F16" s="52">
        <f t="shared" ref="F16:F19" si="30">+G16+H16</f>
        <v>0</v>
      </c>
      <c r="G16" s="343"/>
      <c r="H16" s="370"/>
      <c r="I16" s="52">
        <f t="shared" ref="I16:I19" si="31">+J16+K16</f>
        <v>0</v>
      </c>
      <c r="J16" s="343"/>
      <c r="K16" s="372"/>
      <c r="L16" s="52">
        <f t="shared" ref="L16:L19" si="32">+M16+N16</f>
        <v>0</v>
      </c>
      <c r="M16" s="343"/>
      <c r="N16" s="372"/>
      <c r="O16" s="51">
        <f t="shared" ref="O16" si="33">+P16+Q16</f>
        <v>0</v>
      </c>
      <c r="P16" s="343"/>
      <c r="Q16" s="372"/>
      <c r="R16" s="52">
        <f t="shared" ref="R16" si="34">+S16+T16</f>
        <v>0</v>
      </c>
      <c r="S16" s="343"/>
      <c r="T16" s="372"/>
      <c r="U16" s="306">
        <f t="shared" ref="U16" si="35">+V16+W16</f>
        <v>0</v>
      </c>
      <c r="V16" s="343"/>
      <c r="W16" s="370"/>
    </row>
    <row r="17" spans="1:23" ht="23.25" customHeight="1" x14ac:dyDescent="0.25">
      <c r="A17" s="26">
        <v>17</v>
      </c>
      <c r="B17" s="362" t="s">
        <v>146</v>
      </c>
      <c r="C17" s="303">
        <f t="shared" si="27"/>
        <v>0</v>
      </c>
      <c r="D17" s="304">
        <f t="shared" si="28"/>
        <v>0</v>
      </c>
      <c r="E17" s="297">
        <f t="shared" si="29"/>
        <v>0</v>
      </c>
      <c r="F17" s="52">
        <f t="shared" ref="F17" si="36">+G17+H17</f>
        <v>0</v>
      </c>
      <c r="G17" s="343"/>
      <c r="H17" s="370"/>
      <c r="I17" s="52">
        <f t="shared" ref="I17" si="37">+J17+K17</f>
        <v>0</v>
      </c>
      <c r="J17" s="343"/>
      <c r="K17" s="372"/>
      <c r="L17" s="52">
        <f t="shared" ref="L17" si="38">+M17+N17</f>
        <v>0</v>
      </c>
      <c r="M17" s="343"/>
      <c r="N17" s="372"/>
      <c r="O17" s="51">
        <f t="shared" ref="O17" si="39">+P17+Q17</f>
        <v>0</v>
      </c>
      <c r="P17" s="343"/>
      <c r="Q17" s="372"/>
      <c r="R17" s="52">
        <f t="shared" ref="R17" si="40">+S17+T17</f>
        <v>0</v>
      </c>
      <c r="S17" s="343"/>
      <c r="T17" s="372"/>
      <c r="U17" s="306">
        <f t="shared" ref="U17" si="41">+V17+W17</f>
        <v>0</v>
      </c>
      <c r="V17" s="343"/>
      <c r="W17" s="370"/>
    </row>
    <row r="18" spans="1:23" ht="23.25" customHeight="1" x14ac:dyDescent="0.25">
      <c r="A18" s="26">
        <v>18</v>
      </c>
      <c r="B18" s="362" t="s">
        <v>147</v>
      </c>
      <c r="C18" s="303">
        <f t="shared" si="27"/>
        <v>0</v>
      </c>
      <c r="D18" s="304">
        <f>G18+J18+M18+P18+S18+V18</f>
        <v>0</v>
      </c>
      <c r="E18" s="297">
        <f t="shared" si="29"/>
        <v>0</v>
      </c>
      <c r="F18" s="52">
        <f t="shared" si="30"/>
        <v>0</v>
      </c>
      <c r="G18" s="343"/>
      <c r="H18" s="370"/>
      <c r="I18" s="52">
        <f t="shared" si="31"/>
        <v>0</v>
      </c>
      <c r="J18" s="343"/>
      <c r="K18" s="372"/>
      <c r="L18" s="52">
        <f t="shared" si="32"/>
        <v>0</v>
      </c>
      <c r="M18" s="343"/>
      <c r="N18" s="372"/>
      <c r="O18" s="51">
        <f t="shared" ref="O18:O19" si="42">+P18+Q18</f>
        <v>0</v>
      </c>
      <c r="P18" s="343"/>
      <c r="Q18" s="372"/>
      <c r="R18" s="52">
        <f t="shared" ref="R18:R19" si="43">+S18+T18</f>
        <v>0</v>
      </c>
      <c r="S18" s="343"/>
      <c r="T18" s="372"/>
      <c r="U18" s="306">
        <f t="shared" ref="U18:U19" si="44">+V18+W18</f>
        <v>0</v>
      </c>
      <c r="V18" s="343"/>
      <c r="W18" s="370"/>
    </row>
    <row r="19" spans="1:23" ht="23.25" customHeight="1" x14ac:dyDescent="0.25">
      <c r="A19" s="26">
        <v>19</v>
      </c>
      <c r="B19" s="362" t="s">
        <v>148</v>
      </c>
      <c r="C19" s="49">
        <f t="shared" ref="C19" si="45">D19+E19</f>
        <v>0</v>
      </c>
      <c r="D19" s="50">
        <f t="shared" ref="D19:D21" si="46">G19+J19+M19+P19+S19+V19</f>
        <v>0</v>
      </c>
      <c r="E19" s="294">
        <f t="shared" ref="E19" si="47">+H19+K19+N19+Q19+T19+W19</f>
        <v>0</v>
      </c>
      <c r="F19" s="52">
        <f t="shared" si="30"/>
        <v>0</v>
      </c>
      <c r="G19" s="343"/>
      <c r="H19" s="370"/>
      <c r="I19" s="52">
        <f t="shared" si="31"/>
        <v>0</v>
      </c>
      <c r="J19" s="343"/>
      <c r="K19" s="372"/>
      <c r="L19" s="52">
        <f t="shared" si="32"/>
        <v>0</v>
      </c>
      <c r="M19" s="343"/>
      <c r="N19" s="372"/>
      <c r="O19" s="51">
        <f t="shared" si="42"/>
        <v>0</v>
      </c>
      <c r="P19" s="343"/>
      <c r="Q19" s="372"/>
      <c r="R19" s="52">
        <f t="shared" si="43"/>
        <v>0</v>
      </c>
      <c r="S19" s="343"/>
      <c r="T19" s="372"/>
      <c r="U19" s="306">
        <f t="shared" si="44"/>
        <v>0</v>
      </c>
      <c r="V19" s="343"/>
      <c r="W19" s="370"/>
    </row>
    <row r="20" spans="1:23" ht="23.25" customHeight="1" x14ac:dyDescent="0.25">
      <c r="A20" s="26">
        <v>20</v>
      </c>
      <c r="B20" s="362" t="s">
        <v>1789</v>
      </c>
      <c r="C20" s="49">
        <f t="shared" ref="C20" si="48">D20+E20</f>
        <v>0</v>
      </c>
      <c r="D20" s="50">
        <f t="shared" si="46"/>
        <v>0</v>
      </c>
      <c r="E20" s="294">
        <f t="shared" ref="E20" si="49">+H20+K20+N20+Q20+T20+W20</f>
        <v>0</v>
      </c>
      <c r="F20" s="52">
        <f t="shared" ref="F20" si="50">+G20+H20</f>
        <v>0</v>
      </c>
      <c r="G20" s="343"/>
      <c r="H20" s="370"/>
      <c r="I20" s="52">
        <f t="shared" ref="I20" si="51">+J20+K20</f>
        <v>0</v>
      </c>
      <c r="J20" s="343"/>
      <c r="K20" s="372"/>
      <c r="L20" s="52">
        <f t="shared" ref="L20" si="52">+M20+N20</f>
        <v>0</v>
      </c>
      <c r="M20" s="343"/>
      <c r="N20" s="372"/>
      <c r="O20" s="51">
        <f t="shared" ref="O20" si="53">+P20+Q20</f>
        <v>0</v>
      </c>
      <c r="P20" s="343"/>
      <c r="Q20" s="372"/>
      <c r="R20" s="52">
        <f t="shared" ref="R20:R23" si="54">+S20+T20</f>
        <v>0</v>
      </c>
      <c r="S20" s="343"/>
      <c r="T20" s="372"/>
      <c r="U20" s="306">
        <f t="shared" ref="U20:U23" si="55">+V20+W20</f>
        <v>0</v>
      </c>
      <c r="V20" s="343"/>
      <c r="W20" s="370"/>
    </row>
    <row r="21" spans="1:23" ht="23.25" customHeight="1" x14ac:dyDescent="0.25">
      <c r="A21" s="26">
        <v>21</v>
      </c>
      <c r="B21" s="362" t="s">
        <v>203</v>
      </c>
      <c r="C21" s="49">
        <f t="shared" ref="C21:C23" si="56">D21+E21</f>
        <v>0</v>
      </c>
      <c r="D21" s="50">
        <f t="shared" si="46"/>
        <v>0</v>
      </c>
      <c r="E21" s="294">
        <f>+H21+K21+N21+Q21+T21+W21</f>
        <v>0</v>
      </c>
      <c r="F21" s="52">
        <f t="shared" ref="F21:F22" si="57">+G21+H21</f>
        <v>0</v>
      </c>
      <c r="G21" s="343"/>
      <c r="H21" s="370"/>
      <c r="I21" s="52">
        <f t="shared" ref="I21:I22" si="58">+J21+K21</f>
        <v>0</v>
      </c>
      <c r="J21" s="343"/>
      <c r="K21" s="372"/>
      <c r="L21" s="52">
        <f t="shared" ref="L21:L22" si="59">+M21+N21</f>
        <v>0</v>
      </c>
      <c r="M21" s="343"/>
      <c r="N21" s="372"/>
      <c r="O21" s="51">
        <f t="shared" ref="O21:O23" si="60">+P21+Q21</f>
        <v>0</v>
      </c>
      <c r="P21" s="343"/>
      <c r="Q21" s="372"/>
      <c r="R21" s="52">
        <f t="shared" si="54"/>
        <v>0</v>
      </c>
      <c r="S21" s="343"/>
      <c r="T21" s="372"/>
      <c r="U21" s="306">
        <f t="shared" si="55"/>
        <v>0</v>
      </c>
      <c r="V21" s="343"/>
      <c r="W21" s="370"/>
    </row>
    <row r="22" spans="1:23" ht="23.25" customHeight="1" x14ac:dyDescent="0.25">
      <c r="A22" s="26">
        <v>22</v>
      </c>
      <c r="B22" s="364" t="s">
        <v>1880</v>
      </c>
      <c r="C22" s="49">
        <f t="shared" si="56"/>
        <v>0</v>
      </c>
      <c r="D22" s="50">
        <f>G22+J22+M22+P22+S22+V22</f>
        <v>0</v>
      </c>
      <c r="E22" s="294">
        <f>+H22+K22+N22+Q22+T22+W22</f>
        <v>0</v>
      </c>
      <c r="F22" s="52">
        <f t="shared" si="57"/>
        <v>0</v>
      </c>
      <c r="G22" s="343"/>
      <c r="H22" s="370"/>
      <c r="I22" s="52">
        <f t="shared" si="58"/>
        <v>0</v>
      </c>
      <c r="J22" s="343"/>
      <c r="K22" s="372"/>
      <c r="L22" s="52">
        <f t="shared" si="59"/>
        <v>0</v>
      </c>
      <c r="M22" s="343"/>
      <c r="N22" s="372"/>
      <c r="O22" s="51">
        <f t="shared" si="60"/>
        <v>0</v>
      </c>
      <c r="P22" s="343"/>
      <c r="Q22" s="372"/>
      <c r="R22" s="52">
        <f t="shared" si="54"/>
        <v>0</v>
      </c>
      <c r="S22" s="368"/>
      <c r="T22" s="375"/>
      <c r="U22" s="306">
        <f t="shared" si="55"/>
        <v>0</v>
      </c>
      <c r="V22" s="368"/>
      <c r="W22" s="369"/>
    </row>
    <row r="23" spans="1:23" ht="23.25" customHeight="1" thickBot="1" x14ac:dyDescent="0.3">
      <c r="A23" s="26">
        <v>23</v>
      </c>
      <c r="B23" s="363" t="s">
        <v>204</v>
      </c>
      <c r="C23" s="281">
        <f t="shared" si="56"/>
        <v>0</v>
      </c>
      <c r="D23" s="282">
        <f>G23+J23+M23+P23+S23+V23</f>
        <v>0</v>
      </c>
      <c r="E23" s="298">
        <f t="shared" ref="E23" si="61">+H23+K23+N23+Q23+T23+W23</f>
        <v>0</v>
      </c>
      <c r="F23" s="284">
        <f t="shared" ref="F23" si="62">+G23+H23</f>
        <v>0</v>
      </c>
      <c r="G23" s="353"/>
      <c r="H23" s="371"/>
      <c r="I23" s="284">
        <f t="shared" ref="I23" si="63">+J23+K23</f>
        <v>0</v>
      </c>
      <c r="J23" s="353"/>
      <c r="K23" s="373"/>
      <c r="L23" s="284">
        <f t="shared" ref="L23" si="64">+M23+N23</f>
        <v>0</v>
      </c>
      <c r="M23" s="353"/>
      <c r="N23" s="373"/>
      <c r="O23" s="283">
        <f t="shared" si="60"/>
        <v>0</v>
      </c>
      <c r="P23" s="353"/>
      <c r="Q23" s="373"/>
      <c r="R23" s="284">
        <f t="shared" si="54"/>
        <v>0</v>
      </c>
      <c r="S23" s="353"/>
      <c r="T23" s="373"/>
      <c r="U23" s="310">
        <f t="shared" si="55"/>
        <v>0</v>
      </c>
      <c r="V23" s="353"/>
      <c r="W23" s="371"/>
    </row>
    <row r="24" spans="1:23" ht="15.75" x14ac:dyDescent="0.25">
      <c r="A24" s="26">
        <v>24</v>
      </c>
      <c r="B24" s="60"/>
      <c r="C24" s="61"/>
      <c r="D24" s="311" t="str">
        <f>IF(OR(D6&gt;'Cuadro 1'!D12,D7&gt;'Cuadro 1'!D12,D8&gt;'Cuadro 1'!D12,D9&gt;'Cuadro 1'!D12,D10&gt;'Cuadro 1'!D12,D11&gt;'Cuadro 1'!D12,D12&gt;'Cuadro 1'!D12,D13&gt;'Cuadro 1'!D12,D14&gt;'Cuadro 1'!D12,D15&gt;'Cuadro 1'!D12,D16&gt;'Cuadro 1'!D12,D17&gt;'Cuadro 1'!D12,D18&gt;'Cuadro 1'!D12,D19&gt;'Cuadro 1'!D12,D20&gt;'Cuadro 1'!D12,D21&gt;'Cuadro 1'!D12,D22&gt;'Cuadro 1'!D12,D23&gt;'Cuadro 1'!D12),"XXX","")</f>
        <v/>
      </c>
      <c r="E24" s="311" t="str">
        <f>IF(OR(E6&gt;'Cuadro 1'!E12,E7&gt;'Cuadro 1'!E12,E8&gt;'Cuadro 1'!E12,E9&gt;'Cuadro 1'!E12,E10&gt;'Cuadro 1'!E12,E11&gt;'Cuadro 1'!E12,E12&gt;'Cuadro 1'!E12,E13&gt;'Cuadro 1'!E12,E14&gt;'Cuadro 1'!E12,E15&gt;'Cuadro 1'!E12,E16&gt;'Cuadro 1'!E12,E17&gt;'Cuadro 1'!E12,E18&gt;'Cuadro 1'!E12,E19&gt;'Cuadro 1'!E12,E20&gt;'Cuadro 1'!E12,E21&gt;'Cuadro 1'!E12,E22&gt;'Cuadro 1'!E12,E23&gt;'Cuadro 1'!E12),"XXX","")</f>
        <v/>
      </c>
      <c r="F24" s="312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</row>
    <row r="25" spans="1:23" ht="20.25" customHeight="1" x14ac:dyDescent="0.25">
      <c r="A25" s="26">
        <v>25</v>
      </c>
      <c r="B25" s="313"/>
      <c r="C25" s="592" t="str">
        <f>IF(OR(D24="XXX",E24="XXX"),"VERIFICAR!.  La celda en color amarillo indica que el total de hombres o mujeres en esa asignatura, es mayor al dato de Matrícula Final de la Institución, hombres o mujeres, indicado en el Cuadro 1.","")</f>
        <v/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</row>
    <row r="26" spans="1:23" ht="20.25" customHeight="1" x14ac:dyDescent="0.25">
      <c r="A26" s="26">
        <v>26</v>
      </c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</row>
    <row r="27" spans="1:23" ht="20.25" customHeight="1" x14ac:dyDescent="0.25">
      <c r="A27" s="26">
        <v>27</v>
      </c>
      <c r="B27" s="64" t="s">
        <v>145</v>
      </c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5"/>
      <c r="P27" s="315"/>
      <c r="Q27" s="315"/>
      <c r="R27" s="315"/>
      <c r="S27" s="315"/>
      <c r="T27" s="315"/>
    </row>
    <row r="28" spans="1:23" ht="18" customHeight="1" x14ac:dyDescent="0.25">
      <c r="A28" s="26">
        <v>28</v>
      </c>
      <c r="B28" s="593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5"/>
    </row>
    <row r="29" spans="1:23" ht="18" customHeight="1" x14ac:dyDescent="0.25"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7"/>
      <c r="N29" s="597"/>
      <c r="O29" s="597"/>
      <c r="P29" s="597"/>
      <c r="Q29" s="597"/>
      <c r="R29" s="597"/>
      <c r="S29" s="597"/>
      <c r="T29" s="597"/>
      <c r="U29" s="597"/>
      <c r="V29" s="597"/>
      <c r="W29" s="598"/>
    </row>
    <row r="30" spans="1:23" ht="18" customHeight="1" x14ac:dyDescent="0.25">
      <c r="B30" s="596"/>
      <c r="C30" s="597"/>
      <c r="D30" s="597"/>
      <c r="E30" s="597"/>
      <c r="F30" s="597"/>
      <c r="G30" s="597"/>
      <c r="H30" s="597"/>
      <c r="I30" s="597"/>
      <c r="J30" s="597"/>
      <c r="K30" s="597"/>
      <c r="L30" s="597"/>
      <c r="M30" s="597"/>
      <c r="N30" s="597"/>
      <c r="O30" s="597"/>
      <c r="P30" s="597"/>
      <c r="Q30" s="597"/>
      <c r="R30" s="597"/>
      <c r="S30" s="597"/>
      <c r="T30" s="597"/>
      <c r="U30" s="597"/>
      <c r="V30" s="597"/>
      <c r="W30" s="598"/>
    </row>
    <row r="31" spans="1:23" ht="18" customHeight="1" x14ac:dyDescent="0.25">
      <c r="B31" s="596"/>
      <c r="C31" s="597"/>
      <c r="D31" s="597"/>
      <c r="E31" s="597"/>
      <c r="F31" s="597"/>
      <c r="G31" s="597"/>
      <c r="H31" s="597"/>
      <c r="I31" s="597"/>
      <c r="J31" s="597"/>
      <c r="K31" s="597"/>
      <c r="L31" s="597"/>
      <c r="M31" s="597"/>
      <c r="N31" s="597"/>
      <c r="O31" s="597"/>
      <c r="P31" s="597"/>
      <c r="Q31" s="597"/>
      <c r="R31" s="597"/>
      <c r="S31" s="597"/>
      <c r="T31" s="597"/>
      <c r="U31" s="597"/>
      <c r="V31" s="597"/>
      <c r="W31" s="598"/>
    </row>
    <row r="32" spans="1:23" ht="18" customHeight="1" x14ac:dyDescent="0.25">
      <c r="B32" s="599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00"/>
      <c r="S32" s="600"/>
      <c r="T32" s="600"/>
      <c r="U32" s="600"/>
      <c r="V32" s="600"/>
      <c r="W32" s="601"/>
    </row>
  </sheetData>
  <sheetProtection algorithmName="SHA-512" hashValue="xkSpulEuInYd1trqyuKYS/olaDia84whxOnQUQROzfxAdS7HlmvwvzI5OfbKfZd0LZFGGwq0WreAybqYu/Bk9Q==" saltValue="1xSz+md+iVtUz6MuBZH/Bw==" spinCount="100000" sheet="1" objects="1" scenarios="1"/>
  <mergeCells count="10">
    <mergeCell ref="B28:W32"/>
    <mergeCell ref="B4:B5"/>
    <mergeCell ref="C4:E4"/>
    <mergeCell ref="F4:H4"/>
    <mergeCell ref="I4:K4"/>
    <mergeCell ref="L4:N4"/>
    <mergeCell ref="O4:Q4"/>
    <mergeCell ref="R4:T4"/>
    <mergeCell ref="U4:W4"/>
    <mergeCell ref="C25:W26"/>
  </mergeCells>
  <conditionalFormatting sqref="C25">
    <cfRule type="containsText" dxfId="84" priority="156" operator="containsText" text="MATRÍCULA">
      <formula>NOT(ISERROR(SEARCH("MATRÍCULA",C25)))</formula>
    </cfRule>
  </conditionalFormatting>
  <conditionalFormatting sqref="C6:F23 I6:I23 L6:L23">
    <cfRule type="cellIs" dxfId="83" priority="25" operator="equal">
      <formula>0</formula>
    </cfRule>
  </conditionalFormatting>
  <conditionalFormatting sqref="C24:W24">
    <cfRule type="cellIs" dxfId="82" priority="157" operator="equal">
      <formula>0</formula>
    </cfRule>
  </conditionalFormatting>
  <conditionalFormatting sqref="O6:O8 R6:R8 U6:U8">
    <cfRule type="cellIs" dxfId="79" priority="91" operator="equal">
      <formula>0</formula>
    </cfRule>
  </conditionalFormatting>
  <conditionalFormatting sqref="O10:O23 R10:R23 U10:U23">
    <cfRule type="cellIs" dxfId="78" priority="5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Cursiva"Técnica Diurna&amp;"Carlito,Cursiva",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94FF1ECD-B127-4FA2-98AC-54C1E8A592AF}">
            <xm:f>'Cuadro 1'!$D$12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D6:D23</xm:sqref>
        </x14:conditionalFormatting>
        <x14:conditionalFormatting xmlns:xm="http://schemas.microsoft.com/office/excel/2006/main">
          <x14:cfRule type="cellIs" priority="1" operator="greaterThan" id="{BF488757-2692-49A8-97A0-8F1AB961EAF0}">
            <xm:f>'Cuadro 1'!$E$12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E6:E23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Z31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28515625" style="26" customWidth="1"/>
    <col min="2" max="2" width="50.5703125" style="7" customWidth="1"/>
    <col min="3" max="5" width="6.5703125" style="7" customWidth="1"/>
    <col min="6" max="23" width="6.28515625" style="7" customWidth="1"/>
    <col min="24" max="16384" width="11.42578125" style="7"/>
  </cols>
  <sheetData>
    <row r="1" spans="1:26" ht="18" customHeight="1" x14ac:dyDescent="0.3">
      <c r="A1" s="26">
        <v>1</v>
      </c>
      <c r="B1" s="27" t="s">
        <v>198</v>
      </c>
      <c r="C1" s="291"/>
      <c r="D1" s="291"/>
      <c r="E1" s="291"/>
      <c r="F1" s="291"/>
      <c r="G1" s="291"/>
      <c r="H1" s="291"/>
      <c r="I1" s="291"/>
      <c r="J1" s="291"/>
      <c r="K1" s="259"/>
      <c r="L1" s="259"/>
    </row>
    <row r="2" spans="1:26" ht="18" customHeight="1" x14ac:dyDescent="0.3">
      <c r="A2" s="26">
        <v>2</v>
      </c>
      <c r="B2" s="27" t="s">
        <v>836</v>
      </c>
      <c r="C2" s="291"/>
      <c r="D2" s="291"/>
      <c r="E2" s="291"/>
      <c r="F2" s="291"/>
      <c r="G2" s="291"/>
      <c r="H2" s="291"/>
      <c r="I2" s="291"/>
      <c r="J2" s="291"/>
      <c r="K2" s="259"/>
      <c r="L2" s="259"/>
    </row>
    <row r="3" spans="1:26" ht="19.5" thickBot="1" x14ac:dyDescent="0.35">
      <c r="A3" s="26">
        <v>3</v>
      </c>
      <c r="B3" s="357" t="s">
        <v>1096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60"/>
      <c r="V3" s="260"/>
      <c r="W3" s="260"/>
      <c r="X3" s="260"/>
      <c r="Y3" s="260"/>
      <c r="Z3" s="260"/>
    </row>
    <row r="4" spans="1:26" ht="19.5" customHeight="1" thickTop="1" x14ac:dyDescent="0.25">
      <c r="A4" s="26">
        <v>4</v>
      </c>
      <c r="B4" s="602" t="s">
        <v>19</v>
      </c>
      <c r="C4" s="591" t="s">
        <v>0</v>
      </c>
      <c r="D4" s="578"/>
      <c r="E4" s="578"/>
      <c r="F4" s="577" t="s">
        <v>1090</v>
      </c>
      <c r="G4" s="578"/>
      <c r="H4" s="579"/>
      <c r="I4" s="577" t="s">
        <v>1091</v>
      </c>
      <c r="J4" s="578"/>
      <c r="K4" s="579"/>
      <c r="L4" s="578" t="s">
        <v>1092</v>
      </c>
      <c r="M4" s="578"/>
      <c r="N4" s="578"/>
      <c r="O4" s="577" t="s">
        <v>1093</v>
      </c>
      <c r="P4" s="578"/>
      <c r="Q4" s="579"/>
      <c r="R4" s="577" t="s">
        <v>1094</v>
      </c>
      <c r="S4" s="578"/>
      <c r="T4" s="578"/>
      <c r="U4" s="577" t="s">
        <v>1095</v>
      </c>
      <c r="V4" s="578"/>
      <c r="W4" s="578"/>
    </row>
    <row r="5" spans="1:26" ht="30" customHeight="1" thickBot="1" x14ac:dyDescent="0.3">
      <c r="A5" s="26">
        <v>5</v>
      </c>
      <c r="B5" s="603"/>
      <c r="C5" s="32" t="s">
        <v>0</v>
      </c>
      <c r="D5" s="33" t="s">
        <v>28</v>
      </c>
      <c r="E5" s="34" t="s">
        <v>27</v>
      </c>
      <c r="F5" s="35" t="s">
        <v>0</v>
      </c>
      <c r="G5" s="33" t="s">
        <v>28</v>
      </c>
      <c r="H5" s="34" t="s">
        <v>27</v>
      </c>
      <c r="I5" s="35" t="s">
        <v>0</v>
      </c>
      <c r="J5" s="33" t="s">
        <v>28</v>
      </c>
      <c r="K5" s="34" t="s">
        <v>27</v>
      </c>
      <c r="L5" s="35" t="s">
        <v>0</v>
      </c>
      <c r="M5" s="33" t="s">
        <v>28</v>
      </c>
      <c r="N5" s="36" t="s">
        <v>27</v>
      </c>
      <c r="O5" s="35" t="s">
        <v>0</v>
      </c>
      <c r="P5" s="33" t="s">
        <v>28</v>
      </c>
      <c r="Q5" s="34" t="s">
        <v>27</v>
      </c>
      <c r="R5" s="35" t="s">
        <v>0</v>
      </c>
      <c r="S5" s="33" t="s">
        <v>28</v>
      </c>
      <c r="T5" s="34" t="s">
        <v>27</v>
      </c>
      <c r="U5" s="35" t="s">
        <v>0</v>
      </c>
      <c r="V5" s="33" t="s">
        <v>28</v>
      </c>
      <c r="W5" s="34" t="s">
        <v>27</v>
      </c>
    </row>
    <row r="6" spans="1:26" ht="23.25" customHeight="1" thickTop="1" x14ac:dyDescent="0.25">
      <c r="A6" s="26">
        <v>6</v>
      </c>
      <c r="B6" s="376" t="s">
        <v>20</v>
      </c>
      <c r="C6" s="43">
        <f t="shared" ref="C6" si="0">D6+E6</f>
        <v>0</v>
      </c>
      <c r="D6" s="44">
        <f t="shared" ref="D6" si="1">G6+J6+M6+P6+S6+V6</f>
        <v>0</v>
      </c>
      <c r="E6" s="292">
        <f t="shared" ref="E6" si="2">+H6+K6+N6+Q6+T6+W6</f>
        <v>0</v>
      </c>
      <c r="F6" s="293">
        <f t="shared" ref="F6:F23" si="3">+G6+H6</f>
        <v>0</v>
      </c>
      <c r="G6" s="366"/>
      <c r="H6" s="366"/>
      <c r="I6" s="293">
        <f t="shared" ref="I6:I23" si="4">+J6+K6</f>
        <v>0</v>
      </c>
      <c r="J6" s="366"/>
      <c r="K6" s="366"/>
      <c r="L6" s="293">
        <f t="shared" ref="L6:L23" si="5">+M6+N6</f>
        <v>0</v>
      </c>
      <c r="M6" s="366"/>
      <c r="N6" s="366"/>
      <c r="O6" s="293">
        <f t="shared" ref="O6:O23" si="6">+P6+Q6</f>
        <v>0</v>
      </c>
      <c r="P6" s="366"/>
      <c r="Q6" s="366"/>
      <c r="R6" s="293">
        <f t="shared" ref="R6:R23" si="7">+S6+T6</f>
        <v>0</v>
      </c>
      <c r="S6" s="366"/>
      <c r="T6" s="366"/>
      <c r="U6" s="293">
        <f t="shared" ref="U6:U23" si="8">+V6+W6</f>
        <v>0</v>
      </c>
      <c r="V6" s="366"/>
      <c r="W6" s="367"/>
    </row>
    <row r="7" spans="1:26" ht="23.25" customHeight="1" x14ac:dyDescent="0.25">
      <c r="A7" s="26">
        <v>7</v>
      </c>
      <c r="B7" s="377" t="s">
        <v>21</v>
      </c>
      <c r="C7" s="49">
        <f>D7+E7</f>
        <v>0</v>
      </c>
      <c r="D7" s="50">
        <f>G7+J7+M7+P7+S7+V7</f>
        <v>0</v>
      </c>
      <c r="E7" s="294">
        <f>+H7+K7+N7+Q7+T7+W7</f>
        <v>0</v>
      </c>
      <c r="F7" s="52">
        <f t="shared" si="3"/>
        <v>0</v>
      </c>
      <c r="G7" s="343"/>
      <c r="H7" s="343"/>
      <c r="I7" s="52">
        <f t="shared" si="4"/>
        <v>0</v>
      </c>
      <c r="J7" s="343"/>
      <c r="K7" s="343"/>
      <c r="L7" s="52">
        <f t="shared" si="5"/>
        <v>0</v>
      </c>
      <c r="M7" s="343"/>
      <c r="N7" s="343"/>
      <c r="O7" s="52">
        <f t="shared" si="6"/>
        <v>0</v>
      </c>
      <c r="P7" s="343"/>
      <c r="Q7" s="343"/>
      <c r="R7" s="52">
        <f t="shared" si="7"/>
        <v>0</v>
      </c>
      <c r="S7" s="343"/>
      <c r="T7" s="343"/>
      <c r="U7" s="52">
        <f t="shared" si="8"/>
        <v>0</v>
      </c>
      <c r="V7" s="343"/>
      <c r="W7" s="370"/>
    </row>
    <row r="8" spans="1:26" ht="23.25" customHeight="1" x14ac:dyDescent="0.25">
      <c r="A8" s="26">
        <v>8</v>
      </c>
      <c r="B8" s="377" t="s">
        <v>23</v>
      </c>
      <c r="C8" s="49">
        <f t="shared" ref="C8:C23" si="9">D8+E8</f>
        <v>0</v>
      </c>
      <c r="D8" s="50">
        <f t="shared" ref="D8:D23" si="10">G8+J8+M8+P8+S8+V8</f>
        <v>0</v>
      </c>
      <c r="E8" s="294">
        <f t="shared" ref="E8:E23" si="11">+H8+K8+N8+Q8+T8+W8</f>
        <v>0</v>
      </c>
      <c r="F8" s="52">
        <f t="shared" ref="F8:F12" si="12">+G8+H8</f>
        <v>0</v>
      </c>
      <c r="G8" s="343"/>
      <c r="H8" s="343"/>
      <c r="I8" s="52">
        <f t="shared" ref="I8:I12" si="13">+J8+K8</f>
        <v>0</v>
      </c>
      <c r="J8" s="343"/>
      <c r="K8" s="343"/>
      <c r="L8" s="52">
        <f t="shared" ref="L8:L12" si="14">+M8+N8</f>
        <v>0</v>
      </c>
      <c r="M8" s="343"/>
      <c r="N8" s="343"/>
      <c r="O8" s="52">
        <f t="shared" ref="O8:O12" si="15">+P8+Q8</f>
        <v>0</v>
      </c>
      <c r="P8" s="343"/>
      <c r="Q8" s="343"/>
      <c r="R8" s="52">
        <f t="shared" ref="R8:R12" si="16">+S8+T8</f>
        <v>0</v>
      </c>
      <c r="S8" s="343"/>
      <c r="T8" s="343"/>
      <c r="U8" s="52">
        <f t="shared" ref="U8:U12" si="17">+V8+W8</f>
        <v>0</v>
      </c>
      <c r="V8" s="343"/>
      <c r="W8" s="370"/>
    </row>
    <row r="9" spans="1:26" ht="23.25" customHeight="1" x14ac:dyDescent="0.25">
      <c r="A9" s="26">
        <v>9</v>
      </c>
      <c r="B9" s="377" t="s">
        <v>22</v>
      </c>
      <c r="C9" s="49">
        <f t="shared" si="9"/>
        <v>0</v>
      </c>
      <c r="D9" s="50">
        <f t="shared" si="10"/>
        <v>0</v>
      </c>
      <c r="E9" s="294">
        <f t="shared" si="11"/>
        <v>0</v>
      </c>
      <c r="F9" s="52">
        <f t="shared" si="12"/>
        <v>0</v>
      </c>
      <c r="G9" s="343"/>
      <c r="H9" s="343"/>
      <c r="I9" s="52">
        <f t="shared" si="13"/>
        <v>0</v>
      </c>
      <c r="J9" s="343"/>
      <c r="K9" s="343"/>
      <c r="L9" s="52">
        <f t="shared" si="14"/>
        <v>0</v>
      </c>
      <c r="M9" s="343"/>
      <c r="N9" s="343"/>
      <c r="O9" s="604"/>
      <c r="P9" s="605"/>
      <c r="Q9" s="605"/>
      <c r="R9" s="605"/>
      <c r="S9" s="605"/>
      <c r="T9" s="605"/>
      <c r="U9" s="605"/>
      <c r="V9" s="605"/>
      <c r="W9" s="605"/>
    </row>
    <row r="10" spans="1:26" ht="23.25" customHeight="1" x14ac:dyDescent="0.25">
      <c r="A10" s="26">
        <v>10</v>
      </c>
      <c r="B10" s="362" t="s">
        <v>169</v>
      </c>
      <c r="C10" s="49">
        <f t="shared" si="9"/>
        <v>0</v>
      </c>
      <c r="D10" s="50">
        <f t="shared" si="10"/>
        <v>0</v>
      </c>
      <c r="E10" s="294">
        <f t="shared" si="11"/>
        <v>0</v>
      </c>
      <c r="F10" s="52">
        <f t="shared" si="12"/>
        <v>0</v>
      </c>
      <c r="G10" s="343"/>
      <c r="H10" s="343"/>
      <c r="I10" s="52">
        <f t="shared" si="13"/>
        <v>0</v>
      </c>
      <c r="J10" s="343"/>
      <c r="K10" s="343"/>
      <c r="L10" s="52">
        <f t="shared" si="14"/>
        <v>0</v>
      </c>
      <c r="M10" s="343"/>
      <c r="N10" s="343"/>
      <c r="O10" s="52">
        <f t="shared" si="15"/>
        <v>0</v>
      </c>
      <c r="P10" s="343"/>
      <c r="Q10" s="343"/>
      <c r="R10" s="52">
        <f t="shared" si="16"/>
        <v>0</v>
      </c>
      <c r="S10" s="343"/>
      <c r="T10" s="343"/>
      <c r="U10" s="52">
        <f t="shared" si="17"/>
        <v>0</v>
      </c>
      <c r="V10" s="343"/>
      <c r="W10" s="370"/>
    </row>
    <row r="11" spans="1:26" ht="23.25" customHeight="1" x14ac:dyDescent="0.25">
      <c r="A11" s="26">
        <v>11</v>
      </c>
      <c r="B11" s="377" t="s">
        <v>170</v>
      </c>
      <c r="C11" s="49">
        <f t="shared" si="9"/>
        <v>0</v>
      </c>
      <c r="D11" s="50">
        <f t="shared" si="10"/>
        <v>0</v>
      </c>
      <c r="E11" s="294">
        <f t="shared" si="11"/>
        <v>0</v>
      </c>
      <c r="F11" s="52">
        <f t="shared" si="12"/>
        <v>0</v>
      </c>
      <c r="G11" s="343"/>
      <c r="H11" s="343"/>
      <c r="I11" s="52">
        <f t="shared" si="13"/>
        <v>0</v>
      </c>
      <c r="J11" s="343"/>
      <c r="K11" s="343"/>
      <c r="L11" s="52">
        <f t="shared" si="14"/>
        <v>0</v>
      </c>
      <c r="M11" s="343"/>
      <c r="N11" s="343"/>
      <c r="O11" s="52">
        <f t="shared" si="15"/>
        <v>0</v>
      </c>
      <c r="P11" s="343"/>
      <c r="Q11" s="343"/>
      <c r="R11" s="52">
        <f t="shared" si="16"/>
        <v>0</v>
      </c>
      <c r="S11" s="343"/>
      <c r="T11" s="343"/>
      <c r="U11" s="52">
        <f t="shared" si="17"/>
        <v>0</v>
      </c>
      <c r="V11" s="343"/>
      <c r="W11" s="370"/>
    </row>
    <row r="12" spans="1:26" ht="23.25" customHeight="1" x14ac:dyDescent="0.25">
      <c r="A12" s="26">
        <v>12</v>
      </c>
      <c r="B12" s="362" t="s">
        <v>137</v>
      </c>
      <c r="C12" s="49">
        <f t="shared" si="9"/>
        <v>0</v>
      </c>
      <c r="D12" s="50">
        <f t="shared" si="10"/>
        <v>0</v>
      </c>
      <c r="E12" s="294">
        <f t="shared" si="11"/>
        <v>0</v>
      </c>
      <c r="F12" s="52">
        <f t="shared" si="12"/>
        <v>0</v>
      </c>
      <c r="G12" s="343"/>
      <c r="H12" s="343"/>
      <c r="I12" s="52">
        <f t="shared" si="13"/>
        <v>0</v>
      </c>
      <c r="J12" s="343"/>
      <c r="K12" s="343"/>
      <c r="L12" s="52">
        <f t="shared" si="14"/>
        <v>0</v>
      </c>
      <c r="M12" s="343"/>
      <c r="N12" s="343"/>
      <c r="O12" s="52">
        <f t="shared" si="15"/>
        <v>0</v>
      </c>
      <c r="P12" s="343"/>
      <c r="Q12" s="343"/>
      <c r="R12" s="52">
        <f t="shared" si="16"/>
        <v>0</v>
      </c>
      <c r="S12" s="343"/>
      <c r="T12" s="343"/>
      <c r="U12" s="52">
        <f t="shared" si="17"/>
        <v>0</v>
      </c>
      <c r="V12" s="343"/>
      <c r="W12" s="370"/>
    </row>
    <row r="13" spans="1:26" ht="23.25" customHeight="1" x14ac:dyDescent="0.25">
      <c r="A13" s="26">
        <v>13</v>
      </c>
      <c r="B13" s="362" t="s">
        <v>171</v>
      </c>
      <c r="C13" s="49">
        <f t="shared" si="9"/>
        <v>0</v>
      </c>
      <c r="D13" s="50">
        <f t="shared" si="10"/>
        <v>0</v>
      </c>
      <c r="E13" s="294">
        <f t="shared" si="11"/>
        <v>0</v>
      </c>
      <c r="F13" s="52">
        <f t="shared" si="3"/>
        <v>0</v>
      </c>
      <c r="G13" s="343"/>
      <c r="H13" s="343"/>
      <c r="I13" s="52">
        <f t="shared" si="4"/>
        <v>0</v>
      </c>
      <c r="J13" s="343"/>
      <c r="K13" s="343"/>
      <c r="L13" s="52">
        <f t="shared" si="5"/>
        <v>0</v>
      </c>
      <c r="M13" s="343"/>
      <c r="N13" s="343"/>
      <c r="O13" s="52">
        <f t="shared" si="6"/>
        <v>0</v>
      </c>
      <c r="P13" s="343"/>
      <c r="Q13" s="343"/>
      <c r="R13" s="52">
        <f t="shared" si="7"/>
        <v>0</v>
      </c>
      <c r="S13" s="343"/>
      <c r="T13" s="343"/>
      <c r="U13" s="52">
        <f t="shared" si="8"/>
        <v>0</v>
      </c>
      <c r="V13" s="343"/>
      <c r="W13" s="370"/>
    </row>
    <row r="14" spans="1:26" ht="23.25" customHeight="1" x14ac:dyDescent="0.25">
      <c r="A14" s="26">
        <v>14</v>
      </c>
      <c r="B14" s="362" t="s">
        <v>1106</v>
      </c>
      <c r="C14" s="49">
        <f t="shared" ref="C14" si="18">D14+E14</f>
        <v>0</v>
      </c>
      <c r="D14" s="50">
        <f t="shared" ref="D14" si="19">G14+J14+M14+P14+S14+V14</f>
        <v>0</v>
      </c>
      <c r="E14" s="294">
        <f t="shared" ref="E14" si="20">+H14+K14+N14+Q14+T14+W14</f>
        <v>0</v>
      </c>
      <c r="F14" s="52">
        <f t="shared" ref="F14" si="21">+G14+H14</f>
        <v>0</v>
      </c>
      <c r="G14" s="343"/>
      <c r="H14" s="343"/>
      <c r="I14" s="52">
        <f t="shared" ref="I14" si="22">+J14+K14</f>
        <v>0</v>
      </c>
      <c r="J14" s="343"/>
      <c r="K14" s="343"/>
      <c r="L14" s="52">
        <f t="shared" ref="L14" si="23">+M14+N14</f>
        <v>0</v>
      </c>
      <c r="M14" s="343"/>
      <c r="N14" s="343"/>
      <c r="O14" s="52">
        <f t="shared" ref="O14" si="24">+P14+Q14</f>
        <v>0</v>
      </c>
      <c r="P14" s="343"/>
      <c r="Q14" s="343"/>
      <c r="R14" s="52">
        <f t="shared" ref="R14" si="25">+S14+T14</f>
        <v>0</v>
      </c>
      <c r="S14" s="343"/>
      <c r="T14" s="343"/>
      <c r="U14" s="52">
        <f t="shared" ref="U14" si="26">+V14+W14</f>
        <v>0</v>
      </c>
      <c r="V14" s="343"/>
      <c r="W14" s="370"/>
    </row>
    <row r="15" spans="1:26" ht="23.25" customHeight="1" x14ac:dyDescent="0.25">
      <c r="A15" s="26">
        <v>15</v>
      </c>
      <c r="B15" s="362" t="s">
        <v>18</v>
      </c>
      <c r="C15" s="49">
        <f t="shared" si="9"/>
        <v>0</v>
      </c>
      <c r="D15" s="50">
        <f t="shared" si="10"/>
        <v>0</v>
      </c>
      <c r="E15" s="294">
        <f t="shared" si="11"/>
        <v>0</v>
      </c>
      <c r="F15" s="52">
        <f t="shared" si="3"/>
        <v>0</v>
      </c>
      <c r="G15" s="343"/>
      <c r="H15" s="343"/>
      <c r="I15" s="52">
        <f t="shared" si="4"/>
        <v>0</v>
      </c>
      <c r="J15" s="343"/>
      <c r="K15" s="343"/>
      <c r="L15" s="52">
        <f t="shared" si="5"/>
        <v>0</v>
      </c>
      <c r="M15" s="343"/>
      <c r="N15" s="343"/>
      <c r="O15" s="52">
        <f t="shared" si="6"/>
        <v>0</v>
      </c>
      <c r="P15" s="343"/>
      <c r="Q15" s="343"/>
      <c r="R15" s="52">
        <f t="shared" si="7"/>
        <v>0</v>
      </c>
      <c r="S15" s="343"/>
      <c r="T15" s="343"/>
      <c r="U15" s="52">
        <f t="shared" si="8"/>
        <v>0</v>
      </c>
      <c r="V15" s="343"/>
      <c r="W15" s="370"/>
    </row>
    <row r="16" spans="1:26" ht="23.25" customHeight="1" x14ac:dyDescent="0.25">
      <c r="A16" s="26">
        <v>16</v>
      </c>
      <c r="B16" s="377" t="s">
        <v>172</v>
      </c>
      <c r="C16" s="49">
        <f t="shared" si="9"/>
        <v>0</v>
      </c>
      <c r="D16" s="50">
        <f t="shared" si="10"/>
        <v>0</v>
      </c>
      <c r="E16" s="294">
        <f t="shared" si="11"/>
        <v>0</v>
      </c>
      <c r="F16" s="52">
        <f t="shared" si="3"/>
        <v>0</v>
      </c>
      <c r="G16" s="343"/>
      <c r="H16" s="343"/>
      <c r="I16" s="52">
        <f t="shared" si="4"/>
        <v>0</v>
      </c>
      <c r="J16" s="343"/>
      <c r="K16" s="343"/>
      <c r="L16" s="52">
        <f t="shared" si="5"/>
        <v>0</v>
      </c>
      <c r="M16" s="343"/>
      <c r="N16" s="343"/>
      <c r="O16" s="52">
        <f t="shared" si="6"/>
        <v>0</v>
      </c>
      <c r="P16" s="343"/>
      <c r="Q16" s="343"/>
      <c r="R16" s="52">
        <f t="shared" si="7"/>
        <v>0</v>
      </c>
      <c r="S16" s="343"/>
      <c r="T16" s="343"/>
      <c r="U16" s="52">
        <f t="shared" si="8"/>
        <v>0</v>
      </c>
      <c r="V16" s="343"/>
      <c r="W16" s="370"/>
    </row>
    <row r="17" spans="1:23" ht="23.25" customHeight="1" x14ac:dyDescent="0.25">
      <c r="A17" s="26">
        <v>17</v>
      </c>
      <c r="B17" s="377" t="s">
        <v>146</v>
      </c>
      <c r="C17" s="49">
        <f t="shared" si="9"/>
        <v>0</v>
      </c>
      <c r="D17" s="50">
        <f t="shared" si="10"/>
        <v>0</v>
      </c>
      <c r="E17" s="294">
        <f t="shared" si="11"/>
        <v>0</v>
      </c>
      <c r="F17" s="52">
        <f t="shared" si="3"/>
        <v>0</v>
      </c>
      <c r="G17" s="343"/>
      <c r="H17" s="343"/>
      <c r="I17" s="52">
        <f t="shared" si="4"/>
        <v>0</v>
      </c>
      <c r="J17" s="343"/>
      <c r="K17" s="343"/>
      <c r="L17" s="52">
        <f t="shared" si="5"/>
        <v>0</v>
      </c>
      <c r="M17" s="343"/>
      <c r="N17" s="343"/>
      <c r="O17" s="52">
        <f t="shared" si="6"/>
        <v>0</v>
      </c>
      <c r="P17" s="343"/>
      <c r="Q17" s="343"/>
      <c r="R17" s="52">
        <f t="shared" si="7"/>
        <v>0</v>
      </c>
      <c r="S17" s="343"/>
      <c r="T17" s="343"/>
      <c r="U17" s="52">
        <f t="shared" si="8"/>
        <v>0</v>
      </c>
      <c r="V17" s="343"/>
      <c r="W17" s="370"/>
    </row>
    <row r="18" spans="1:23" ht="23.25" customHeight="1" x14ac:dyDescent="0.25">
      <c r="A18" s="26">
        <v>18</v>
      </c>
      <c r="B18" s="377" t="s">
        <v>147</v>
      </c>
      <c r="C18" s="49">
        <f t="shared" si="9"/>
        <v>0</v>
      </c>
      <c r="D18" s="50">
        <f t="shared" si="10"/>
        <v>0</v>
      </c>
      <c r="E18" s="294">
        <f t="shared" si="11"/>
        <v>0</v>
      </c>
      <c r="F18" s="52">
        <f t="shared" si="3"/>
        <v>0</v>
      </c>
      <c r="G18" s="343"/>
      <c r="H18" s="343"/>
      <c r="I18" s="52">
        <f t="shared" si="4"/>
        <v>0</v>
      </c>
      <c r="J18" s="343"/>
      <c r="K18" s="343"/>
      <c r="L18" s="52">
        <f t="shared" si="5"/>
        <v>0</v>
      </c>
      <c r="M18" s="343"/>
      <c r="N18" s="343"/>
      <c r="O18" s="52">
        <f t="shared" si="6"/>
        <v>0</v>
      </c>
      <c r="P18" s="343"/>
      <c r="Q18" s="343"/>
      <c r="R18" s="52">
        <f t="shared" si="7"/>
        <v>0</v>
      </c>
      <c r="S18" s="343"/>
      <c r="T18" s="343"/>
      <c r="U18" s="52">
        <f t="shared" si="8"/>
        <v>0</v>
      </c>
      <c r="V18" s="343"/>
      <c r="W18" s="370"/>
    </row>
    <row r="19" spans="1:23" ht="23.25" customHeight="1" x14ac:dyDescent="0.25">
      <c r="A19" s="26">
        <v>19</v>
      </c>
      <c r="B19" s="377" t="s">
        <v>148</v>
      </c>
      <c r="C19" s="49">
        <f t="shared" si="9"/>
        <v>0</v>
      </c>
      <c r="D19" s="50">
        <f t="shared" si="10"/>
        <v>0</v>
      </c>
      <c r="E19" s="294">
        <f t="shared" si="11"/>
        <v>0</v>
      </c>
      <c r="F19" s="52">
        <f t="shared" si="3"/>
        <v>0</v>
      </c>
      <c r="G19" s="343"/>
      <c r="H19" s="343"/>
      <c r="I19" s="52">
        <f t="shared" si="4"/>
        <v>0</v>
      </c>
      <c r="J19" s="343"/>
      <c r="K19" s="343"/>
      <c r="L19" s="52">
        <f t="shared" si="5"/>
        <v>0</v>
      </c>
      <c r="M19" s="343"/>
      <c r="N19" s="343"/>
      <c r="O19" s="52">
        <f t="shared" si="6"/>
        <v>0</v>
      </c>
      <c r="P19" s="343"/>
      <c r="Q19" s="343"/>
      <c r="R19" s="52">
        <f t="shared" si="7"/>
        <v>0</v>
      </c>
      <c r="S19" s="343"/>
      <c r="T19" s="343"/>
      <c r="U19" s="52">
        <f t="shared" si="8"/>
        <v>0</v>
      </c>
      <c r="V19" s="343"/>
      <c r="W19" s="370"/>
    </row>
    <row r="20" spans="1:23" ht="23.25" customHeight="1" x14ac:dyDescent="0.25">
      <c r="A20" s="26">
        <v>20</v>
      </c>
      <c r="B20" s="377" t="s">
        <v>1789</v>
      </c>
      <c r="C20" s="49">
        <f t="shared" si="9"/>
        <v>0</v>
      </c>
      <c r="D20" s="50">
        <f t="shared" si="10"/>
        <v>0</v>
      </c>
      <c r="E20" s="294">
        <f t="shared" si="11"/>
        <v>0</v>
      </c>
      <c r="F20" s="52">
        <f t="shared" ref="F20" si="27">+G20+H20</f>
        <v>0</v>
      </c>
      <c r="G20" s="343"/>
      <c r="H20" s="343"/>
      <c r="I20" s="52">
        <f t="shared" ref="I20" si="28">+J20+K20</f>
        <v>0</v>
      </c>
      <c r="J20" s="343"/>
      <c r="K20" s="343"/>
      <c r="L20" s="52">
        <f t="shared" ref="L20" si="29">+M20+N20</f>
        <v>0</v>
      </c>
      <c r="M20" s="343"/>
      <c r="N20" s="343"/>
      <c r="O20" s="52">
        <f t="shared" ref="O20:O21" si="30">+P20+Q20</f>
        <v>0</v>
      </c>
      <c r="P20" s="343"/>
      <c r="Q20" s="343"/>
      <c r="R20" s="52">
        <f t="shared" ref="R20:R21" si="31">+S20+T20</f>
        <v>0</v>
      </c>
      <c r="S20" s="343"/>
      <c r="T20" s="343"/>
      <c r="U20" s="52">
        <f t="shared" ref="U20:U21" si="32">+V20+W20</f>
        <v>0</v>
      </c>
      <c r="V20" s="343"/>
      <c r="W20" s="370"/>
    </row>
    <row r="21" spans="1:23" ht="23.25" customHeight="1" x14ac:dyDescent="0.25">
      <c r="A21" s="26">
        <v>21</v>
      </c>
      <c r="B21" s="377" t="s">
        <v>203</v>
      </c>
      <c r="C21" s="49">
        <f t="shared" si="9"/>
        <v>0</v>
      </c>
      <c r="D21" s="50">
        <f t="shared" si="10"/>
        <v>0</v>
      </c>
      <c r="E21" s="294">
        <f t="shared" si="11"/>
        <v>0</v>
      </c>
      <c r="F21" s="52">
        <f t="shared" ref="F21" si="33">+G21+H21</f>
        <v>0</v>
      </c>
      <c r="G21" s="343"/>
      <c r="H21" s="343"/>
      <c r="I21" s="52">
        <f t="shared" ref="I21" si="34">+J21+K21</f>
        <v>0</v>
      </c>
      <c r="J21" s="343"/>
      <c r="K21" s="343"/>
      <c r="L21" s="52">
        <f t="shared" ref="L21" si="35">+M21+N21</f>
        <v>0</v>
      </c>
      <c r="M21" s="343"/>
      <c r="N21" s="343"/>
      <c r="O21" s="52">
        <f t="shared" si="30"/>
        <v>0</v>
      </c>
      <c r="P21" s="343"/>
      <c r="Q21" s="343"/>
      <c r="R21" s="52">
        <f t="shared" si="31"/>
        <v>0</v>
      </c>
      <c r="S21" s="343"/>
      <c r="T21" s="343"/>
      <c r="U21" s="52">
        <f t="shared" si="32"/>
        <v>0</v>
      </c>
      <c r="V21" s="343"/>
      <c r="W21" s="370"/>
    </row>
    <row r="22" spans="1:23" ht="23.25" customHeight="1" x14ac:dyDescent="0.25">
      <c r="A22" s="26">
        <v>22</v>
      </c>
      <c r="B22" s="377" t="s">
        <v>1880</v>
      </c>
      <c r="C22" s="49">
        <f t="shared" si="9"/>
        <v>0</v>
      </c>
      <c r="D22" s="50">
        <f t="shared" si="10"/>
        <v>0</v>
      </c>
      <c r="E22" s="294">
        <f t="shared" si="11"/>
        <v>0</v>
      </c>
      <c r="F22" s="52">
        <f t="shared" si="3"/>
        <v>0</v>
      </c>
      <c r="G22" s="343"/>
      <c r="H22" s="343"/>
      <c r="I22" s="52">
        <f t="shared" si="4"/>
        <v>0</v>
      </c>
      <c r="J22" s="343"/>
      <c r="K22" s="343"/>
      <c r="L22" s="52">
        <f t="shared" si="5"/>
        <v>0</v>
      </c>
      <c r="M22" s="343"/>
      <c r="N22" s="343"/>
      <c r="O22" s="52">
        <f t="shared" si="6"/>
        <v>0</v>
      </c>
      <c r="P22" s="343"/>
      <c r="Q22" s="343"/>
      <c r="R22" s="52">
        <f t="shared" si="7"/>
        <v>0</v>
      </c>
      <c r="S22" s="343"/>
      <c r="T22" s="343"/>
      <c r="U22" s="52">
        <f t="shared" si="8"/>
        <v>0</v>
      </c>
      <c r="V22" s="343"/>
      <c r="W22" s="370"/>
    </row>
    <row r="23" spans="1:23" ht="23.25" customHeight="1" thickBot="1" x14ac:dyDescent="0.3">
      <c r="A23" s="26">
        <v>23</v>
      </c>
      <c r="B23" s="378" t="s">
        <v>156</v>
      </c>
      <c r="C23" s="281">
        <f t="shared" si="9"/>
        <v>0</v>
      </c>
      <c r="D23" s="282">
        <f t="shared" si="10"/>
        <v>0</v>
      </c>
      <c r="E23" s="298">
        <f t="shared" si="11"/>
        <v>0</v>
      </c>
      <c r="F23" s="284">
        <f t="shared" si="3"/>
        <v>0</v>
      </c>
      <c r="G23" s="353"/>
      <c r="H23" s="353"/>
      <c r="I23" s="284">
        <f t="shared" si="4"/>
        <v>0</v>
      </c>
      <c r="J23" s="353"/>
      <c r="K23" s="353"/>
      <c r="L23" s="284">
        <f t="shared" si="5"/>
        <v>0</v>
      </c>
      <c r="M23" s="353"/>
      <c r="N23" s="353"/>
      <c r="O23" s="284">
        <f t="shared" si="6"/>
        <v>0</v>
      </c>
      <c r="P23" s="353"/>
      <c r="Q23" s="353"/>
      <c r="R23" s="284">
        <f t="shared" si="7"/>
        <v>0</v>
      </c>
      <c r="S23" s="353"/>
      <c r="T23" s="353"/>
      <c r="U23" s="284">
        <f t="shared" si="8"/>
        <v>0</v>
      </c>
      <c r="V23" s="353"/>
      <c r="W23" s="371"/>
    </row>
    <row r="24" spans="1:23" ht="15.75" thickTop="1" x14ac:dyDescent="0.25">
      <c r="A24" s="26">
        <v>24</v>
      </c>
      <c r="B24" s="299"/>
      <c r="C24" s="9"/>
      <c r="D24" s="9"/>
      <c r="E24" s="9"/>
      <c r="F24" s="300"/>
      <c r="G24" s="241" t="str">
        <f>IF(OR(G6&gt;'Cuadro 2'!G6,G7&gt;'Cuadro 2'!G7,G8&gt;'Cuadro 2'!G8,G9&gt;'Cuadro 2'!G9,G10&gt;'Cuadro 2'!G10,G11&gt;'Cuadro 2'!G11,G12&gt;'Cuadro 2'!G12,G13&gt;'Cuadro 2'!G13,G14&gt;'Cuadro 2'!G14,G15&gt;'Cuadro 2'!G15,G16&gt;'Cuadro 2'!G16,G17&gt;'Cuadro 2'!G17,G18&gt;'Cuadro 2'!G18,G19&gt;'Cuadro 2'!G19,G20&gt;'Cuadro 2'!G20,G21&gt;'Cuadro 2'!G21,G22&gt;'Cuadro 2'!G22,G23&gt;'Cuadro 1'!G12),"XX","")</f>
        <v/>
      </c>
      <c r="H24" s="241" t="str">
        <f>IF(OR(H6&gt;'Cuadro 2'!H6,H7&gt;'Cuadro 2'!H7,H8&gt;'Cuadro 2'!H8,H9&gt;'Cuadro 2'!H9,H10&gt;'Cuadro 2'!H10,H11&gt;'Cuadro 2'!H11,H12&gt;'Cuadro 2'!H12,H13&gt;'Cuadro 2'!H13,H14&gt;'Cuadro 2'!H14,H15&gt;'Cuadro 2'!H15,H16&gt;'Cuadro 2'!H16,H17&gt;'Cuadro 2'!H17,H18&gt;'Cuadro 2'!H18,H19&gt;'Cuadro 2'!H19,H20&gt;'Cuadro 2'!H20,H21&gt;'Cuadro 2'!H21,H22&gt;'Cuadro 2'!H22,H23&gt;'Cuadro 1'!H12),"XX","")</f>
        <v/>
      </c>
      <c r="I24" s="241"/>
      <c r="J24" s="241" t="str">
        <f>IF(OR(J6&gt;'Cuadro 2'!J6,J7&gt;'Cuadro 2'!J7,J8&gt;'Cuadro 2'!J8,J9&gt;'Cuadro 2'!J9,J10&gt;'Cuadro 2'!J10,J11&gt;'Cuadro 2'!J11,J12&gt;'Cuadro 2'!J12,J13&gt;'Cuadro 2'!J13,J14&gt;'Cuadro 2'!J14,J15&gt;'Cuadro 2'!J15,J16&gt;'Cuadro 2'!J16,J17&gt;'Cuadro 2'!J17,J18&gt;'Cuadro 2'!J18,J19&gt;'Cuadro 2'!J19,J20&gt;'Cuadro 2'!J20,J21&gt;'Cuadro 2'!J21,J22&gt;'Cuadro 2'!J22,J23&gt;'Cuadro 1'!J12),"XX","")</f>
        <v/>
      </c>
      <c r="K24" s="241" t="str">
        <f>IF(OR(K6&gt;'Cuadro 2'!K6,K7&gt;'Cuadro 2'!K7,K8&gt;'Cuadro 2'!K8,K9&gt;'Cuadro 2'!K9,K10&gt;'Cuadro 2'!K10,K11&gt;'Cuadro 2'!K11,K12&gt;'Cuadro 2'!K12,K13&gt;'Cuadro 2'!K13,K14&gt;'Cuadro 2'!K14,K15&gt;'Cuadro 2'!K15,K16&gt;'Cuadro 2'!K16,K17&gt;'Cuadro 2'!K17,K18&gt;'Cuadro 2'!K18,K19&gt;'Cuadro 2'!K19,K20&gt;'Cuadro 2'!K20,K21&gt;'Cuadro 2'!K21,K22&gt;'Cuadro 2'!K22,K23&gt;'Cuadro 1'!K12),"XX","")</f>
        <v/>
      </c>
      <c r="L24" s="241"/>
      <c r="M24" s="241" t="str">
        <f>IF(OR(M6&gt;'Cuadro 2'!M6,M7&gt;'Cuadro 2'!M7,M8&gt;'Cuadro 2'!M8,M9&gt;'Cuadro 2'!M9,M10&gt;'Cuadro 2'!M10,M11&gt;'Cuadro 2'!M11,M12&gt;'Cuadro 2'!M12,M13&gt;'Cuadro 2'!M13,M14&gt;'Cuadro 2'!M14,M15&gt;'Cuadro 2'!M15,M16&gt;'Cuadro 2'!M16,M17&gt;'Cuadro 2'!M17,M18&gt;'Cuadro 2'!M18,M19&gt;'Cuadro 2'!M19,M20&gt;'Cuadro 2'!M20,M21&gt;'Cuadro 2'!M21,M22&gt;'Cuadro 2'!M22,M23&gt;'Cuadro 1'!M12),"XX","")</f>
        <v/>
      </c>
      <c r="N24" s="241" t="str">
        <f>IF(OR(N6&gt;'Cuadro 2'!N6,N7&gt;'Cuadro 2'!N7,N8&gt;'Cuadro 2'!N8,N9&gt;'Cuadro 2'!N9,N10&gt;'Cuadro 2'!N10,N11&gt;'Cuadro 2'!N11,N12&gt;'Cuadro 2'!N12,N13&gt;'Cuadro 2'!N13,N14&gt;'Cuadro 2'!N14,N15&gt;'Cuadro 2'!N15,N16&gt;'Cuadro 2'!N16,N17&gt;'Cuadro 2'!N17,N18&gt;'Cuadro 2'!N18,N19&gt;'Cuadro 2'!N19,N20&gt;'Cuadro 2'!N20,N21&gt;'Cuadro 2'!N21,N22&gt;'Cuadro 2'!N22,N23&gt;'Cuadro 1'!N12),"XX","")</f>
        <v/>
      </c>
      <c r="O24" s="241"/>
      <c r="P24" s="241" t="str">
        <f>IF(OR(P6&gt;'Cuadro 2'!P6,P7&gt;'Cuadro 2'!P7,P8&gt;'Cuadro 2'!P8,P9&gt;'Cuadro 2'!P9,P10&gt;'Cuadro 2'!P10,P11&gt;'Cuadro 2'!P11,P12&gt;'Cuadro 2'!P12,P13&gt;'Cuadro 2'!P13,P14&gt;'Cuadro 2'!P14,P15&gt;'Cuadro 2'!P15,P16&gt;'Cuadro 2'!P16,P17&gt;'Cuadro 2'!P17,P18&gt;'Cuadro 2'!P18,P19&gt;'Cuadro 2'!P19,P20&gt;'Cuadro 2'!P20,P21&gt;'Cuadro 2'!P21,P22&gt;'Cuadro 2'!P22,P23&gt;'Cuadro 1'!P12),"XX","")</f>
        <v/>
      </c>
      <c r="Q24" s="241" t="str">
        <f>IF(OR(Q6&gt;'Cuadro 2'!Q6,Q7&gt;'Cuadro 2'!Q7,Q8&gt;'Cuadro 2'!Q8,Q9&gt;'Cuadro 2'!Q9,Q10&gt;'Cuadro 2'!Q10,Q11&gt;'Cuadro 2'!Q11,Q12&gt;'Cuadro 2'!Q12,Q13&gt;'Cuadro 2'!Q13,Q14&gt;'Cuadro 2'!Q14,Q15&gt;'Cuadro 2'!Q15,Q16&gt;'Cuadro 2'!Q16,Q17&gt;'Cuadro 2'!Q17,Q18&gt;'Cuadro 2'!Q18,Q19&gt;'Cuadro 2'!Q19,Q20&gt;'Cuadro 2'!Q20,Q21&gt;'Cuadro 2'!Q21,Q22&gt;'Cuadro 2'!Q22,Q23&gt;'Cuadro 1'!Q12),"XX","")</f>
        <v/>
      </c>
      <c r="R24" s="241"/>
      <c r="S24" s="241" t="str">
        <f>IF(OR(S6&gt;'Cuadro 2'!S6,S7&gt;'Cuadro 2'!S7,S8&gt;'Cuadro 2'!S8,S9&gt;'Cuadro 2'!S9,S10&gt;'Cuadro 2'!S10,S11&gt;'Cuadro 2'!S11,S12&gt;'Cuadro 2'!S12,S13&gt;'Cuadro 2'!S13,S14&gt;'Cuadro 2'!S14,S15&gt;'Cuadro 2'!S15,S16&gt;'Cuadro 2'!S16,S17&gt;'Cuadro 2'!S17,S18&gt;'Cuadro 2'!S18,S19&gt;'Cuadro 2'!S19,S20&gt;'Cuadro 2'!S20,S21&gt;'Cuadro 2'!S21,S22&gt;'Cuadro 2'!S22,S23&gt;'Cuadro 1'!S12),"XX","")</f>
        <v/>
      </c>
      <c r="T24" s="241" t="str">
        <f>IF(OR(T6&gt;'Cuadro 2'!T6,T7&gt;'Cuadro 2'!T7,T8&gt;'Cuadro 2'!T8,T9&gt;'Cuadro 2'!T9,T10&gt;'Cuadro 2'!T10,T11&gt;'Cuadro 2'!T11,T12&gt;'Cuadro 2'!T12,T13&gt;'Cuadro 2'!T13,T14&gt;'Cuadro 2'!T14,T15&gt;'Cuadro 2'!T15,T16&gt;'Cuadro 2'!T16,T17&gt;'Cuadro 2'!T17,T18&gt;'Cuadro 2'!T18,T19&gt;'Cuadro 2'!T19,T20&gt;'Cuadro 2'!T20,T21&gt;'Cuadro 2'!T21,T22&gt;'Cuadro 2'!T22,T23&gt;'Cuadro 1'!T12),"XX","")</f>
        <v/>
      </c>
      <c r="U24" s="241"/>
      <c r="V24" s="241" t="str">
        <f>IF(OR(V6&gt;'Cuadro 2'!V6,V7&gt;'Cuadro 2'!V7,V8&gt;'Cuadro 2'!V8,V9&gt;'Cuadro 2'!V9,V10&gt;'Cuadro 2'!V10,V11&gt;'Cuadro 2'!V11,V12&gt;'Cuadro 2'!V12,V13&gt;'Cuadro 2'!V13,V14&gt;'Cuadro 2'!V14,V15&gt;'Cuadro 2'!V15,V16&gt;'Cuadro 2'!V16,V17&gt;'Cuadro 2'!V17,V18&gt;'Cuadro 2'!V18,V19&gt;'Cuadro 2'!V19,V20&gt;'Cuadro 2'!V20,V21&gt;'Cuadro 2'!V21,V22&gt;'Cuadro 2'!V22,V23&gt;'Cuadro 1'!V12),"XX","")</f>
        <v/>
      </c>
      <c r="W24" s="241" t="str">
        <f>IF(OR(W6&gt;'Cuadro 2'!W6,W7&gt;'Cuadro 2'!W7,W8&gt;'Cuadro 2'!W8,W9&gt;'Cuadro 2'!W9,W10&gt;'Cuadro 2'!W10,W11&gt;'Cuadro 2'!W11,W12&gt;'Cuadro 2'!W12,W13&gt;'Cuadro 2'!W13,W14&gt;'Cuadro 2'!W14,W15&gt;'Cuadro 2'!W15,W16&gt;'Cuadro 2'!W16,W17&gt;'Cuadro 2'!W17,W18&gt;'Cuadro 2'!W18,W19&gt;'Cuadro 2'!W19,W20&gt;'Cuadro 2'!W20,W21&gt;'Cuadro 2'!W21,W22&gt;'Cuadro 2'!W22,W23&gt;'Cuadro 1'!W12),"XX","")</f>
        <v/>
      </c>
    </row>
    <row r="25" spans="1:23" ht="39" customHeight="1" x14ac:dyDescent="0.25">
      <c r="A25" s="26">
        <v>25</v>
      </c>
      <c r="B25" s="299"/>
      <c r="C25" s="9"/>
      <c r="D25" s="9"/>
      <c r="E25" s="592" t="str">
        <f>IF(OR(G24="XX",H24="XX",J24="XX",K24="XX",M24="XX",N24="XX",P24="XX",Q24="XX",S24="XX",T24="XX",V24="XX",W24="XX"),"¡VERIFICAR!, la cifra digitada en alguna de las asignaturas, es mayor a la reportada en el Cuadro 2; o bien, lo indicado en Conducta es mayor al dato de la línea de Matrícula Final del Cuadro 1.","")</f>
        <v/>
      </c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</row>
    <row r="26" spans="1:23" ht="15" customHeight="1" x14ac:dyDescent="0.25">
      <c r="A26" s="26">
        <v>26</v>
      </c>
      <c r="B26" s="64" t="s">
        <v>145</v>
      </c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</row>
    <row r="27" spans="1:23" ht="19.5" customHeight="1" x14ac:dyDescent="0.25">
      <c r="A27" s="26">
        <v>27</v>
      </c>
      <c r="B27" s="580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2"/>
    </row>
    <row r="28" spans="1:23" ht="19.5" customHeight="1" x14ac:dyDescent="0.25">
      <c r="B28" s="583"/>
      <c r="C28" s="584"/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  <c r="P28" s="584"/>
      <c r="Q28" s="584"/>
      <c r="R28" s="584"/>
      <c r="S28" s="584"/>
      <c r="T28" s="584"/>
      <c r="U28" s="584"/>
      <c r="V28" s="584"/>
      <c r="W28" s="585"/>
    </row>
    <row r="29" spans="1:23" ht="19.5" customHeight="1" x14ac:dyDescent="0.25">
      <c r="B29" s="583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  <c r="T29" s="584"/>
      <c r="U29" s="584"/>
      <c r="V29" s="584"/>
      <c r="W29" s="585"/>
    </row>
    <row r="30" spans="1:23" ht="19.5" customHeight="1" x14ac:dyDescent="0.25">
      <c r="B30" s="583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5"/>
    </row>
    <row r="31" spans="1:23" ht="19.5" customHeight="1" x14ac:dyDescent="0.25">
      <c r="B31" s="586"/>
      <c r="C31" s="587"/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8"/>
    </row>
  </sheetData>
  <sheetProtection algorithmName="SHA-512" hashValue="mun8BL0aoEG65TdmFN0yWeTSRMDnwmdAemz7VLSVBP5EOeh+l++WTTOocxtdudAqb+fxeqN5dGcIxBw2zTxIdw==" saltValue="q9mx+QRV32Fffip7g38vXw==" spinCount="100000" sheet="1" objects="1" scenarios="1"/>
  <mergeCells count="11">
    <mergeCell ref="B27:W31"/>
    <mergeCell ref="B4:B5"/>
    <mergeCell ref="C4:E4"/>
    <mergeCell ref="F4:H4"/>
    <mergeCell ref="I4:K4"/>
    <mergeCell ref="L4:N4"/>
    <mergeCell ref="O4:Q4"/>
    <mergeCell ref="R4:T4"/>
    <mergeCell ref="U4:W4"/>
    <mergeCell ref="O9:W9"/>
    <mergeCell ref="E25:W25"/>
  </mergeCells>
  <conditionalFormatting sqref="C6:F23 I6:I23 L6:L23">
    <cfRule type="cellIs" dxfId="77" priority="38" operator="equal">
      <formula>0</formula>
    </cfRule>
  </conditionalFormatting>
  <conditionalFormatting sqref="E25">
    <cfRule type="containsText" dxfId="76" priority="197" operator="containsText" text="¡VERIFICAR!">
      <formula>NOT(ISERROR(SEARCH("¡VERIFICAR!",E25)))</formula>
    </cfRule>
  </conditionalFormatting>
  <conditionalFormatting sqref="G24:H24">
    <cfRule type="containsText" dxfId="75" priority="51" operator="containsText" text="XX">
      <formula>NOT(ISERROR(SEARCH("XX",G24)))</formula>
    </cfRule>
  </conditionalFormatting>
  <conditionalFormatting sqref="J24:K24">
    <cfRule type="containsText" dxfId="74" priority="9" operator="containsText" text="XX">
      <formula>NOT(ISERROR(SEARCH("XX",J24)))</formula>
    </cfRule>
  </conditionalFormatting>
  <conditionalFormatting sqref="M24:N24">
    <cfRule type="containsText" dxfId="73" priority="7" operator="containsText" text="XX">
      <formula>NOT(ISERROR(SEARCH("XX",M24)))</formula>
    </cfRule>
  </conditionalFormatting>
  <conditionalFormatting sqref="O6:O23">
    <cfRule type="cellIs" dxfId="72" priority="205" operator="equal">
      <formula>0</formula>
    </cfRule>
  </conditionalFormatting>
  <conditionalFormatting sqref="P24:Q24">
    <cfRule type="containsText" dxfId="71" priority="5" operator="containsText" text="XX">
      <formula>NOT(ISERROR(SEARCH("XX",P24)))</formula>
    </cfRule>
  </conditionalFormatting>
  <conditionalFormatting sqref="R6:R8 U6:U8 R10:R23 U10:U23">
    <cfRule type="cellIs" dxfId="70" priority="54" operator="equal">
      <formula>0</formula>
    </cfRule>
  </conditionalFormatting>
  <conditionalFormatting sqref="S24:T24">
    <cfRule type="containsText" dxfId="69" priority="3" operator="containsText" text="XX">
      <formula>NOT(ISERROR(SEARCH("XX",S24)))</formula>
    </cfRule>
  </conditionalFormatting>
  <conditionalFormatting sqref="V24:W24">
    <cfRule type="containsText" dxfId="68" priority="1" operator="containsText" text="XX">
      <formula>NOT(ISERROR(SEARCH("XX",V24)))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4" orientation="landscape" r:id="rId1"/>
  <headerFooter>
    <oddFooter>&amp;R&amp;"Carlito,Negrita Cursiva"Técnica Diurna&amp;"Carlito,Cursiva",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A1:W14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26" customWidth="1"/>
    <col min="2" max="2" width="25.42578125" style="7" customWidth="1"/>
    <col min="3" max="23" width="7.28515625" style="7" customWidth="1"/>
    <col min="24" max="16384" width="11.42578125" style="7"/>
  </cols>
  <sheetData>
    <row r="1" spans="1:23" ht="18" customHeight="1" x14ac:dyDescent="0.3">
      <c r="A1" s="26">
        <v>1</v>
      </c>
      <c r="B1" s="27" t="s">
        <v>199</v>
      </c>
      <c r="C1" s="285"/>
      <c r="D1" s="285"/>
      <c r="E1" s="285"/>
      <c r="F1" s="285"/>
      <c r="G1" s="285"/>
      <c r="H1" s="285"/>
      <c r="I1" s="285"/>
      <c r="J1" s="285"/>
      <c r="K1" s="259"/>
      <c r="L1" s="259"/>
    </row>
    <row r="2" spans="1:23" ht="18.75" x14ac:dyDescent="0.3">
      <c r="A2" s="26">
        <v>2</v>
      </c>
      <c r="B2" s="27" t="s">
        <v>151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 ht="19.5" thickBot="1" x14ac:dyDescent="0.35">
      <c r="A3" s="26">
        <v>3</v>
      </c>
      <c r="B3" s="357" t="s">
        <v>1096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3" ht="22.5" customHeight="1" thickTop="1" x14ac:dyDescent="0.25">
      <c r="A4" s="26">
        <v>4</v>
      </c>
      <c r="B4" s="589" t="s">
        <v>158</v>
      </c>
      <c r="C4" s="591" t="s">
        <v>0</v>
      </c>
      <c r="D4" s="578"/>
      <c r="E4" s="579"/>
      <c r="F4" s="577" t="s">
        <v>1090</v>
      </c>
      <c r="G4" s="578"/>
      <c r="H4" s="579"/>
      <c r="I4" s="577" t="s">
        <v>1091</v>
      </c>
      <c r="J4" s="578"/>
      <c r="K4" s="579"/>
      <c r="L4" s="577" t="s">
        <v>1092</v>
      </c>
      <c r="M4" s="578"/>
      <c r="N4" s="579"/>
      <c r="O4" s="577" t="s">
        <v>1093</v>
      </c>
      <c r="P4" s="578"/>
      <c r="Q4" s="579"/>
      <c r="R4" s="577" t="s">
        <v>1094</v>
      </c>
      <c r="S4" s="578"/>
      <c r="T4" s="579"/>
      <c r="U4" s="577" t="s">
        <v>1095</v>
      </c>
      <c r="V4" s="578"/>
      <c r="W4" s="578"/>
    </row>
    <row r="5" spans="1:23" ht="32.25" customHeight="1" thickBot="1" x14ac:dyDescent="0.3">
      <c r="A5" s="26">
        <v>5</v>
      </c>
      <c r="B5" s="590"/>
      <c r="C5" s="32" t="s">
        <v>0</v>
      </c>
      <c r="D5" s="33" t="s">
        <v>28</v>
      </c>
      <c r="E5" s="34" t="s">
        <v>27</v>
      </c>
      <c r="F5" s="35" t="s">
        <v>0</v>
      </c>
      <c r="G5" s="33" t="s">
        <v>28</v>
      </c>
      <c r="H5" s="34" t="s">
        <v>27</v>
      </c>
      <c r="I5" s="35" t="s">
        <v>0</v>
      </c>
      <c r="J5" s="33" t="s">
        <v>28</v>
      </c>
      <c r="K5" s="34" t="s">
        <v>27</v>
      </c>
      <c r="L5" s="35" t="s">
        <v>0</v>
      </c>
      <c r="M5" s="33" t="s">
        <v>28</v>
      </c>
      <c r="N5" s="36" t="s">
        <v>27</v>
      </c>
      <c r="O5" s="35" t="s">
        <v>0</v>
      </c>
      <c r="P5" s="33" t="s">
        <v>28</v>
      </c>
      <c r="Q5" s="34" t="s">
        <v>27</v>
      </c>
      <c r="R5" s="35" t="s">
        <v>0</v>
      </c>
      <c r="S5" s="33" t="s">
        <v>28</v>
      </c>
      <c r="T5" s="34" t="s">
        <v>27</v>
      </c>
      <c r="U5" s="35" t="s">
        <v>0</v>
      </c>
      <c r="V5" s="33" t="s">
        <v>28</v>
      </c>
      <c r="W5" s="34" t="s">
        <v>27</v>
      </c>
    </row>
    <row r="6" spans="1:23" ht="33.75" customHeight="1" thickTop="1" x14ac:dyDescent="0.25">
      <c r="A6" s="26">
        <v>6</v>
      </c>
      <c r="B6" s="376" t="s">
        <v>152</v>
      </c>
      <c r="C6" s="286">
        <f t="shared" ref="C6:C8" si="0">D6+E6</f>
        <v>0</v>
      </c>
      <c r="D6" s="280">
        <f>G6+J6+M6+P6+S6+V6</f>
        <v>0</v>
      </c>
      <c r="E6" s="47">
        <f t="shared" ref="E6:E8" si="1">+H6+K6+N6+Q6+T6+W6</f>
        <v>0</v>
      </c>
      <c r="F6" s="46">
        <f t="shared" ref="F6:F8" si="2">+G6+H6</f>
        <v>0</v>
      </c>
      <c r="G6" s="366"/>
      <c r="H6" s="379"/>
      <c r="I6" s="46">
        <f t="shared" ref="I6:I8" si="3">+J6+K6</f>
        <v>0</v>
      </c>
      <c r="J6" s="366"/>
      <c r="K6" s="379"/>
      <c r="L6" s="47">
        <f t="shared" ref="L6:L8" si="4">+M6+N6</f>
        <v>0</v>
      </c>
      <c r="M6" s="366"/>
      <c r="N6" s="382"/>
      <c r="O6" s="46">
        <f t="shared" ref="O6:O8" si="5">+P6+Q6</f>
        <v>0</v>
      </c>
      <c r="P6" s="366"/>
      <c r="Q6" s="379"/>
      <c r="R6" s="46">
        <f t="shared" ref="R6:R8" si="6">+S6+T6</f>
        <v>0</v>
      </c>
      <c r="S6" s="366"/>
      <c r="T6" s="379"/>
      <c r="U6" s="46">
        <f t="shared" ref="U6:U8" si="7">+V6+W6</f>
        <v>0</v>
      </c>
      <c r="V6" s="366"/>
      <c r="W6" s="382"/>
    </row>
    <row r="7" spans="1:23" ht="33.75" customHeight="1" x14ac:dyDescent="0.25">
      <c r="A7" s="26">
        <v>7</v>
      </c>
      <c r="B7" s="377" t="s">
        <v>153</v>
      </c>
      <c r="C7" s="49">
        <f t="shared" si="0"/>
        <v>0</v>
      </c>
      <c r="D7" s="50">
        <f t="shared" ref="D7:D8" si="8">G7+J7+M7+P7+S7+V7</f>
        <v>0</v>
      </c>
      <c r="E7" s="51">
        <f t="shared" si="1"/>
        <v>0</v>
      </c>
      <c r="F7" s="52">
        <f t="shared" si="2"/>
        <v>0</v>
      </c>
      <c r="G7" s="343"/>
      <c r="H7" s="344"/>
      <c r="I7" s="52">
        <f t="shared" si="3"/>
        <v>0</v>
      </c>
      <c r="J7" s="343"/>
      <c r="K7" s="344"/>
      <c r="L7" s="51">
        <f t="shared" si="4"/>
        <v>0</v>
      </c>
      <c r="M7" s="343"/>
      <c r="N7" s="349"/>
      <c r="O7" s="52">
        <f t="shared" si="5"/>
        <v>0</v>
      </c>
      <c r="P7" s="343"/>
      <c r="Q7" s="344"/>
      <c r="R7" s="52">
        <f t="shared" si="6"/>
        <v>0</v>
      </c>
      <c r="S7" s="343"/>
      <c r="T7" s="344"/>
      <c r="U7" s="52">
        <f t="shared" si="7"/>
        <v>0</v>
      </c>
      <c r="V7" s="343"/>
      <c r="W7" s="349"/>
    </row>
    <row r="8" spans="1:23" ht="33.75" customHeight="1" thickBot="1" x14ac:dyDescent="0.3">
      <c r="A8" s="26">
        <v>8</v>
      </c>
      <c r="B8" s="387" t="s">
        <v>154</v>
      </c>
      <c r="C8" s="287">
        <f t="shared" si="0"/>
        <v>0</v>
      </c>
      <c r="D8" s="288">
        <f t="shared" si="8"/>
        <v>0</v>
      </c>
      <c r="E8" s="289">
        <f t="shared" si="1"/>
        <v>0</v>
      </c>
      <c r="F8" s="290">
        <f t="shared" si="2"/>
        <v>0</v>
      </c>
      <c r="G8" s="380"/>
      <c r="H8" s="381"/>
      <c r="I8" s="290">
        <f t="shared" si="3"/>
        <v>0</v>
      </c>
      <c r="J8" s="380"/>
      <c r="K8" s="381"/>
      <c r="L8" s="289">
        <f t="shared" si="4"/>
        <v>0</v>
      </c>
      <c r="M8" s="380"/>
      <c r="N8" s="383"/>
      <c r="O8" s="290">
        <f t="shared" si="5"/>
        <v>0</v>
      </c>
      <c r="P8" s="380"/>
      <c r="Q8" s="381"/>
      <c r="R8" s="290">
        <f t="shared" si="6"/>
        <v>0</v>
      </c>
      <c r="S8" s="380"/>
      <c r="T8" s="381"/>
      <c r="U8" s="290">
        <f t="shared" si="7"/>
        <v>0</v>
      </c>
      <c r="V8" s="380"/>
      <c r="W8" s="383"/>
    </row>
    <row r="9" spans="1:23" ht="15.75" thickTop="1" x14ac:dyDescent="0.25">
      <c r="A9" s="26">
        <v>9</v>
      </c>
      <c r="B9" s="222"/>
      <c r="F9" s="276"/>
    </row>
    <row r="10" spans="1:23" ht="15.75" x14ac:dyDescent="0.25">
      <c r="A10" s="26">
        <v>10</v>
      </c>
      <c r="B10" s="64" t="s">
        <v>145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3" ht="21.75" customHeight="1" x14ac:dyDescent="0.25">
      <c r="A11" s="26">
        <v>11</v>
      </c>
      <c r="B11" s="580"/>
      <c r="C11" s="581"/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2"/>
    </row>
    <row r="12" spans="1:23" ht="21.75" customHeight="1" x14ac:dyDescent="0.25">
      <c r="B12" s="583"/>
      <c r="C12" s="584"/>
      <c r="D12" s="584"/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84"/>
      <c r="U12" s="584"/>
      <c r="V12" s="584"/>
      <c r="W12" s="585"/>
    </row>
    <row r="13" spans="1:23" ht="21.75" customHeight="1" x14ac:dyDescent="0.25">
      <c r="B13" s="583"/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  <c r="T13" s="584"/>
      <c r="U13" s="584"/>
      <c r="V13" s="584"/>
      <c r="W13" s="585"/>
    </row>
    <row r="14" spans="1:23" ht="21.75" customHeight="1" x14ac:dyDescent="0.25">
      <c r="B14" s="586"/>
      <c r="C14" s="587"/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8"/>
    </row>
  </sheetData>
  <sheetProtection algorithmName="SHA-512" hashValue="mx2Hd9QIeDpztSThkK0qiHb+sxt5/C2oF0v9CxzslAqCjBFECi6Ts2aKYKJK48MGHQ0hv/FgfBvPE+wPzS1P7w==" saltValue="L0YGYb6fnwka16vjjHqA7g==" spinCount="100000" sheet="1" objects="1" scenarios="1"/>
  <mergeCells count="9">
    <mergeCell ref="B11:W14"/>
    <mergeCell ref="F4:H4"/>
    <mergeCell ref="C4:E4"/>
    <mergeCell ref="B4:B5"/>
    <mergeCell ref="U4:W4"/>
    <mergeCell ref="R4:T4"/>
    <mergeCell ref="O4:Q4"/>
    <mergeCell ref="L4:N4"/>
    <mergeCell ref="I4:K4"/>
  </mergeCells>
  <conditionalFormatting sqref="C6:F8 I6:I8 L6:L8 O6:O8 R6:R8 U6:U8">
    <cfRule type="cellIs" dxfId="67" priority="2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75" orientation="landscape" r:id="rId1"/>
  <headerFooter>
    <oddFooter>&amp;R&amp;"Carlito,Negrita Cursiva"Técnica Diurna&amp;"Carlito,Cursiva",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7EA1-F979-472D-890A-27D78D26ECC5}">
  <sheetPr codeName="Hoja5">
    <pageSetUpPr fitToPage="1"/>
  </sheetPr>
  <dimension ref="A1:N55"/>
  <sheetViews>
    <sheetView showGridLines="0" zoomScale="95" zoomScaleNormal="95" workbookViewId="0"/>
  </sheetViews>
  <sheetFormatPr baseColWidth="10" defaultColWidth="11.42578125" defaultRowHeight="15" x14ac:dyDescent="0.25"/>
  <cols>
    <col min="1" max="1" width="9.5703125" style="526" customWidth="1"/>
    <col min="2" max="2" width="74" style="324" customWidth="1"/>
    <col min="3" max="5" width="7.28515625" style="324" customWidth="1"/>
    <col min="6" max="6" width="74" style="324" customWidth="1"/>
    <col min="7" max="9" width="7.28515625" style="324" customWidth="1"/>
    <col min="10" max="10" width="9.5703125" style="526" customWidth="1"/>
    <col min="11" max="16384" width="11.42578125" style="324"/>
  </cols>
  <sheetData>
    <row r="1" spans="1:14" ht="18.75" x14ac:dyDescent="0.25">
      <c r="A1" s="526">
        <v>1</v>
      </c>
      <c r="B1" s="615" t="s">
        <v>200</v>
      </c>
      <c r="C1" s="615"/>
      <c r="D1" s="615"/>
      <c r="E1" s="615"/>
      <c r="G1" s="109"/>
      <c r="H1" s="109"/>
      <c r="I1" s="164"/>
      <c r="J1" s="527"/>
      <c r="K1" s="164"/>
      <c r="L1" s="164"/>
      <c r="M1" s="164"/>
      <c r="N1" s="164"/>
    </row>
    <row r="2" spans="1:14" ht="19.5" thickBot="1" x14ac:dyDescent="0.3">
      <c r="A2" s="526">
        <v>2</v>
      </c>
      <c r="B2" s="528" t="s">
        <v>1790</v>
      </c>
      <c r="C2" s="528"/>
      <c r="D2" s="528"/>
      <c r="E2" s="528"/>
      <c r="F2" s="529"/>
      <c r="G2" s="529"/>
      <c r="H2" s="529"/>
      <c r="I2" s="529"/>
    </row>
    <row r="3" spans="1:14" ht="21" customHeight="1" thickTop="1" x14ac:dyDescent="0.25">
      <c r="A3" s="526">
        <v>3</v>
      </c>
      <c r="B3" s="616" t="s">
        <v>1791</v>
      </c>
      <c r="C3" s="618" t="s">
        <v>1792</v>
      </c>
      <c r="D3" s="619"/>
      <c r="E3" s="620"/>
      <c r="F3" s="621" t="s">
        <v>1791</v>
      </c>
      <c r="G3" s="618" t="s">
        <v>1792</v>
      </c>
      <c r="H3" s="619"/>
      <c r="I3" s="619"/>
    </row>
    <row r="4" spans="1:14" ht="27.75" customHeight="1" thickBot="1" x14ac:dyDescent="0.25">
      <c r="A4" s="526">
        <v>4</v>
      </c>
      <c r="B4" s="617"/>
      <c r="C4" s="530" t="s">
        <v>0</v>
      </c>
      <c r="D4" s="531" t="s">
        <v>28</v>
      </c>
      <c r="E4" s="532" t="s">
        <v>27</v>
      </c>
      <c r="F4" s="622"/>
      <c r="G4" s="530" t="s">
        <v>0</v>
      </c>
      <c r="H4" s="531" t="s">
        <v>28</v>
      </c>
      <c r="I4" s="533" t="s">
        <v>27</v>
      </c>
    </row>
    <row r="5" spans="1:14" ht="18.75" customHeight="1" thickTop="1" thickBot="1" x14ac:dyDescent="0.3">
      <c r="A5" s="526">
        <v>5</v>
      </c>
      <c r="B5" s="551" t="s">
        <v>1874</v>
      </c>
      <c r="C5" s="41">
        <f t="shared" ref="C5:C48" si="0">+D5+E5</f>
        <v>0</v>
      </c>
      <c r="D5" s="39">
        <f>+D6+H6+H35</f>
        <v>0</v>
      </c>
      <c r="E5" s="534">
        <f>+E6+I6+I35</f>
        <v>0</v>
      </c>
    </row>
    <row r="6" spans="1:14" ht="18.75" customHeight="1" x14ac:dyDescent="0.25">
      <c r="A6" s="526">
        <v>6</v>
      </c>
      <c r="B6" s="535" t="s">
        <v>1793</v>
      </c>
      <c r="C6" s="536">
        <f t="shared" si="0"/>
        <v>0</v>
      </c>
      <c r="D6" s="44">
        <f>SUM(D7:D48)</f>
        <v>0</v>
      </c>
      <c r="E6" s="537">
        <f>SUM(E7:E48)</f>
        <v>0</v>
      </c>
      <c r="F6" s="538" t="s">
        <v>1794</v>
      </c>
      <c r="G6" s="539">
        <f t="shared" ref="G6:G38" si="1">+H6+I6</f>
        <v>0</v>
      </c>
      <c r="H6" s="540">
        <f>SUM(H7:H34)</f>
        <v>0</v>
      </c>
      <c r="I6" s="541">
        <f>SUM(I7:I34)</f>
        <v>0</v>
      </c>
      <c r="J6" s="526">
        <v>52</v>
      </c>
    </row>
    <row r="7" spans="1:14" ht="18.75" customHeight="1" x14ac:dyDescent="0.25">
      <c r="A7" s="526">
        <v>7</v>
      </c>
      <c r="B7" s="560" t="s">
        <v>1795</v>
      </c>
      <c r="C7" s="52">
        <f t="shared" si="0"/>
        <v>0</v>
      </c>
      <c r="D7" s="343"/>
      <c r="E7" s="542"/>
      <c r="F7" s="561" t="s">
        <v>1796</v>
      </c>
      <c r="G7" s="52">
        <f t="shared" si="1"/>
        <v>0</v>
      </c>
      <c r="H7" s="343"/>
      <c r="I7" s="349"/>
      <c r="J7" s="526">
        <v>53</v>
      </c>
    </row>
    <row r="8" spans="1:14" ht="18.75" customHeight="1" x14ac:dyDescent="0.25">
      <c r="A8" s="526">
        <v>8</v>
      </c>
      <c r="B8" s="560" t="s">
        <v>1797</v>
      </c>
      <c r="C8" s="52">
        <f t="shared" si="0"/>
        <v>0</v>
      </c>
      <c r="D8" s="343"/>
      <c r="E8" s="542"/>
      <c r="F8" s="561" t="s">
        <v>1798</v>
      </c>
      <c r="G8" s="52">
        <f t="shared" si="1"/>
        <v>0</v>
      </c>
      <c r="H8" s="343"/>
      <c r="I8" s="349"/>
      <c r="J8" s="526">
        <v>54</v>
      </c>
    </row>
    <row r="9" spans="1:14" ht="18.75" customHeight="1" x14ac:dyDescent="0.25">
      <c r="A9" s="526">
        <v>9</v>
      </c>
      <c r="B9" s="560" t="s">
        <v>1799</v>
      </c>
      <c r="C9" s="52">
        <f t="shared" si="0"/>
        <v>0</v>
      </c>
      <c r="D9" s="343"/>
      <c r="E9" s="542"/>
      <c r="F9" s="561" t="s">
        <v>1800</v>
      </c>
      <c r="G9" s="52">
        <f t="shared" si="1"/>
        <v>0</v>
      </c>
      <c r="H9" s="343"/>
      <c r="I9" s="349"/>
      <c r="J9" s="526">
        <v>55</v>
      </c>
    </row>
    <row r="10" spans="1:14" ht="18.75" customHeight="1" x14ac:dyDescent="0.25">
      <c r="A10" s="526">
        <v>10</v>
      </c>
      <c r="B10" s="560" t="s">
        <v>1801</v>
      </c>
      <c r="C10" s="52">
        <f t="shared" si="0"/>
        <v>0</v>
      </c>
      <c r="D10" s="343"/>
      <c r="E10" s="542"/>
      <c r="F10" s="561" t="s">
        <v>1802</v>
      </c>
      <c r="G10" s="52">
        <f t="shared" si="1"/>
        <v>0</v>
      </c>
      <c r="H10" s="343"/>
      <c r="I10" s="349"/>
      <c r="J10" s="526">
        <v>56</v>
      </c>
    </row>
    <row r="11" spans="1:14" ht="18.75" customHeight="1" x14ac:dyDescent="0.25">
      <c r="A11" s="526">
        <v>11</v>
      </c>
      <c r="B11" s="560" t="s">
        <v>1803</v>
      </c>
      <c r="C11" s="52">
        <f t="shared" si="0"/>
        <v>0</v>
      </c>
      <c r="D11" s="343"/>
      <c r="E11" s="542"/>
      <c r="F11" s="561" t="s">
        <v>1804</v>
      </c>
      <c r="G11" s="52">
        <f t="shared" si="1"/>
        <v>0</v>
      </c>
      <c r="H11" s="343"/>
      <c r="I11" s="349"/>
      <c r="J11" s="526">
        <v>57</v>
      </c>
    </row>
    <row r="12" spans="1:14" ht="18.75" customHeight="1" x14ac:dyDescent="0.25">
      <c r="A12" s="526">
        <v>12</v>
      </c>
      <c r="B12" s="560" t="s">
        <v>1805</v>
      </c>
      <c r="C12" s="52">
        <f t="shared" si="0"/>
        <v>0</v>
      </c>
      <c r="D12" s="343"/>
      <c r="E12" s="542"/>
      <c r="F12" s="561" t="s">
        <v>1806</v>
      </c>
      <c r="G12" s="52">
        <f t="shared" si="1"/>
        <v>0</v>
      </c>
      <c r="H12" s="343"/>
      <c r="I12" s="349"/>
      <c r="J12" s="526">
        <v>58</v>
      </c>
    </row>
    <row r="13" spans="1:14" ht="18.75" customHeight="1" x14ac:dyDescent="0.25">
      <c r="A13" s="526">
        <v>13</v>
      </c>
      <c r="B13" s="560" t="s">
        <v>1807</v>
      </c>
      <c r="C13" s="52">
        <f t="shared" si="0"/>
        <v>0</v>
      </c>
      <c r="D13" s="343"/>
      <c r="E13" s="542"/>
      <c r="F13" s="561" t="s">
        <v>1808</v>
      </c>
      <c r="G13" s="52">
        <f t="shared" si="1"/>
        <v>0</v>
      </c>
      <c r="H13" s="343"/>
      <c r="I13" s="349"/>
      <c r="J13" s="526">
        <v>59</v>
      </c>
    </row>
    <row r="14" spans="1:14" ht="18.75" customHeight="1" x14ac:dyDescent="0.25">
      <c r="A14" s="526">
        <v>14</v>
      </c>
      <c r="B14" s="560" t="s">
        <v>1809</v>
      </c>
      <c r="C14" s="52">
        <f t="shared" si="0"/>
        <v>0</v>
      </c>
      <c r="D14" s="343"/>
      <c r="E14" s="542"/>
      <c r="F14" s="561" t="s">
        <v>1810</v>
      </c>
      <c r="G14" s="52">
        <f t="shared" si="1"/>
        <v>0</v>
      </c>
      <c r="H14" s="343"/>
      <c r="I14" s="349"/>
      <c r="J14" s="526">
        <v>60</v>
      </c>
    </row>
    <row r="15" spans="1:14" ht="18.75" customHeight="1" x14ac:dyDescent="0.25">
      <c r="A15" s="526">
        <v>15</v>
      </c>
      <c r="B15" s="560" t="s">
        <v>1811</v>
      </c>
      <c r="C15" s="52">
        <f t="shared" si="0"/>
        <v>0</v>
      </c>
      <c r="D15" s="343"/>
      <c r="E15" s="542"/>
      <c r="F15" s="561" t="s">
        <v>1812</v>
      </c>
      <c r="G15" s="52">
        <f t="shared" si="1"/>
        <v>0</v>
      </c>
      <c r="H15" s="343"/>
      <c r="I15" s="349"/>
      <c r="J15" s="526">
        <v>61</v>
      </c>
    </row>
    <row r="16" spans="1:14" ht="18.75" customHeight="1" x14ac:dyDescent="0.25">
      <c r="A16" s="526">
        <v>16</v>
      </c>
      <c r="B16" s="560" t="s">
        <v>1813</v>
      </c>
      <c r="C16" s="52">
        <f t="shared" si="0"/>
        <v>0</v>
      </c>
      <c r="D16" s="343"/>
      <c r="E16" s="542"/>
      <c r="F16" s="561" t="s">
        <v>1814</v>
      </c>
      <c r="G16" s="52">
        <f t="shared" si="1"/>
        <v>0</v>
      </c>
      <c r="H16" s="343"/>
      <c r="I16" s="349"/>
      <c r="J16" s="526">
        <v>62</v>
      </c>
    </row>
    <row r="17" spans="1:10" ht="18.75" customHeight="1" x14ac:dyDescent="0.25">
      <c r="A17" s="526">
        <v>17</v>
      </c>
      <c r="B17" s="560" t="s">
        <v>1815</v>
      </c>
      <c r="C17" s="52">
        <f t="shared" si="0"/>
        <v>0</v>
      </c>
      <c r="D17" s="343"/>
      <c r="E17" s="542"/>
      <c r="F17" s="561" t="s">
        <v>1816</v>
      </c>
      <c r="G17" s="52">
        <f t="shared" si="1"/>
        <v>0</v>
      </c>
      <c r="H17" s="343"/>
      <c r="I17" s="349"/>
      <c r="J17" s="526">
        <v>63</v>
      </c>
    </row>
    <row r="18" spans="1:10" ht="18.75" customHeight="1" x14ac:dyDescent="0.25">
      <c r="A18" s="526">
        <v>18</v>
      </c>
      <c r="B18" s="560" t="s">
        <v>1817</v>
      </c>
      <c r="C18" s="52">
        <f t="shared" si="0"/>
        <v>0</v>
      </c>
      <c r="D18" s="343"/>
      <c r="E18" s="542"/>
      <c r="F18" s="561" t="s">
        <v>1818</v>
      </c>
      <c r="G18" s="52">
        <f t="shared" si="1"/>
        <v>0</v>
      </c>
      <c r="H18" s="343"/>
      <c r="I18" s="349"/>
      <c r="J18" s="526">
        <v>64</v>
      </c>
    </row>
    <row r="19" spans="1:10" ht="18.75" customHeight="1" x14ac:dyDescent="0.25">
      <c r="A19" s="526">
        <v>19</v>
      </c>
      <c r="B19" s="560" t="s">
        <v>1819</v>
      </c>
      <c r="C19" s="52">
        <f t="shared" si="0"/>
        <v>0</v>
      </c>
      <c r="D19" s="343"/>
      <c r="E19" s="542"/>
      <c r="F19" s="561" t="s">
        <v>1820</v>
      </c>
      <c r="G19" s="52">
        <f t="shared" si="1"/>
        <v>0</v>
      </c>
      <c r="H19" s="343"/>
      <c r="I19" s="349"/>
      <c r="J19" s="526">
        <v>65</v>
      </c>
    </row>
    <row r="20" spans="1:10" ht="18.75" customHeight="1" x14ac:dyDescent="0.25">
      <c r="A20" s="526">
        <v>20</v>
      </c>
      <c r="B20" s="560" t="s">
        <v>1821</v>
      </c>
      <c r="C20" s="52">
        <f t="shared" si="0"/>
        <v>0</v>
      </c>
      <c r="D20" s="343"/>
      <c r="E20" s="542"/>
      <c r="F20" s="561" t="s">
        <v>1822</v>
      </c>
      <c r="G20" s="52">
        <f t="shared" si="1"/>
        <v>0</v>
      </c>
      <c r="H20" s="343"/>
      <c r="I20" s="349"/>
      <c r="J20" s="526">
        <v>66</v>
      </c>
    </row>
    <row r="21" spans="1:10" ht="18.75" customHeight="1" x14ac:dyDescent="0.25">
      <c r="A21" s="526">
        <v>21</v>
      </c>
      <c r="B21" s="560" t="s">
        <v>1823</v>
      </c>
      <c r="C21" s="52">
        <f t="shared" si="0"/>
        <v>0</v>
      </c>
      <c r="D21" s="343"/>
      <c r="E21" s="542"/>
      <c r="F21" s="561" t="s">
        <v>1824</v>
      </c>
      <c r="G21" s="52">
        <f t="shared" si="1"/>
        <v>0</v>
      </c>
      <c r="H21" s="343"/>
      <c r="I21" s="349"/>
      <c r="J21" s="526">
        <v>67</v>
      </c>
    </row>
    <row r="22" spans="1:10" ht="18.75" customHeight="1" x14ac:dyDescent="0.25">
      <c r="A22" s="526">
        <v>22</v>
      </c>
      <c r="B22" s="560" t="s">
        <v>1825</v>
      </c>
      <c r="C22" s="52">
        <f t="shared" si="0"/>
        <v>0</v>
      </c>
      <c r="D22" s="343"/>
      <c r="E22" s="542"/>
      <c r="F22" s="561" t="s">
        <v>1826</v>
      </c>
      <c r="G22" s="52">
        <f t="shared" si="1"/>
        <v>0</v>
      </c>
      <c r="H22" s="343"/>
      <c r="I22" s="349"/>
      <c r="J22" s="526">
        <v>68</v>
      </c>
    </row>
    <row r="23" spans="1:10" ht="18.75" customHeight="1" x14ac:dyDescent="0.25">
      <c r="A23" s="526">
        <v>23</v>
      </c>
      <c r="B23" s="560" t="s">
        <v>1827</v>
      </c>
      <c r="C23" s="52">
        <f t="shared" si="0"/>
        <v>0</v>
      </c>
      <c r="D23" s="343"/>
      <c r="E23" s="542"/>
      <c r="F23" s="561" t="s">
        <v>1828</v>
      </c>
      <c r="G23" s="52">
        <f t="shared" si="1"/>
        <v>0</v>
      </c>
      <c r="H23" s="343"/>
      <c r="I23" s="349"/>
      <c r="J23" s="526">
        <v>69</v>
      </c>
    </row>
    <row r="24" spans="1:10" ht="18.75" customHeight="1" x14ac:dyDescent="0.25">
      <c r="A24" s="526">
        <v>24</v>
      </c>
      <c r="B24" s="560" t="s">
        <v>1829</v>
      </c>
      <c r="C24" s="52">
        <f t="shared" si="0"/>
        <v>0</v>
      </c>
      <c r="D24" s="343"/>
      <c r="E24" s="542"/>
      <c r="F24" s="561" t="s">
        <v>1830</v>
      </c>
      <c r="G24" s="52">
        <f t="shared" si="1"/>
        <v>0</v>
      </c>
      <c r="H24" s="343"/>
      <c r="I24" s="349"/>
      <c r="J24" s="526">
        <v>70</v>
      </c>
    </row>
    <row r="25" spans="1:10" ht="18.75" customHeight="1" x14ac:dyDescent="0.25">
      <c r="A25" s="526">
        <v>25</v>
      </c>
      <c r="B25" s="560" t="s">
        <v>1831</v>
      </c>
      <c r="C25" s="52">
        <f t="shared" si="0"/>
        <v>0</v>
      </c>
      <c r="D25" s="343"/>
      <c r="E25" s="542"/>
      <c r="F25" s="561" t="s">
        <v>1832</v>
      </c>
      <c r="G25" s="52">
        <f t="shared" si="1"/>
        <v>0</v>
      </c>
      <c r="H25" s="343"/>
      <c r="I25" s="349"/>
      <c r="J25" s="526">
        <v>71</v>
      </c>
    </row>
    <row r="26" spans="1:10" ht="18.75" customHeight="1" x14ac:dyDescent="0.25">
      <c r="A26" s="526">
        <v>26</v>
      </c>
      <c r="B26" s="560" t="s">
        <v>1833</v>
      </c>
      <c r="C26" s="52">
        <f t="shared" si="0"/>
        <v>0</v>
      </c>
      <c r="D26" s="343"/>
      <c r="E26" s="542"/>
      <c r="F26" s="561" t="s">
        <v>1834</v>
      </c>
      <c r="G26" s="52">
        <f t="shared" si="1"/>
        <v>0</v>
      </c>
      <c r="H26" s="343"/>
      <c r="I26" s="349"/>
      <c r="J26" s="526">
        <v>72</v>
      </c>
    </row>
    <row r="27" spans="1:10" ht="18.75" customHeight="1" x14ac:dyDescent="0.25">
      <c r="A27" s="526">
        <v>27</v>
      </c>
      <c r="B27" s="560" t="s">
        <v>1835</v>
      </c>
      <c r="C27" s="52">
        <f t="shared" si="0"/>
        <v>0</v>
      </c>
      <c r="D27" s="343"/>
      <c r="E27" s="542"/>
      <c r="F27" s="561" t="s">
        <v>1836</v>
      </c>
      <c r="G27" s="52">
        <f t="shared" si="1"/>
        <v>0</v>
      </c>
      <c r="H27" s="343"/>
      <c r="I27" s="349"/>
      <c r="J27" s="526">
        <v>73</v>
      </c>
    </row>
    <row r="28" spans="1:10" ht="18.75" customHeight="1" x14ac:dyDescent="0.25">
      <c r="A28" s="526">
        <v>28</v>
      </c>
      <c r="B28" s="560" t="s">
        <v>1837</v>
      </c>
      <c r="C28" s="52">
        <f t="shared" si="0"/>
        <v>0</v>
      </c>
      <c r="D28" s="343"/>
      <c r="E28" s="542"/>
      <c r="F28" s="561" t="s">
        <v>1838</v>
      </c>
      <c r="G28" s="52">
        <f t="shared" si="1"/>
        <v>0</v>
      </c>
      <c r="H28" s="343"/>
      <c r="I28" s="349"/>
      <c r="J28" s="526">
        <v>74</v>
      </c>
    </row>
    <row r="29" spans="1:10" ht="18.75" customHeight="1" x14ac:dyDescent="0.25">
      <c r="A29" s="526">
        <v>29</v>
      </c>
      <c r="B29" s="560" t="s">
        <v>1839</v>
      </c>
      <c r="C29" s="52">
        <f t="shared" si="0"/>
        <v>0</v>
      </c>
      <c r="D29" s="343"/>
      <c r="E29" s="542"/>
      <c r="F29" s="561" t="s">
        <v>1840</v>
      </c>
      <c r="G29" s="52">
        <f t="shared" si="1"/>
        <v>0</v>
      </c>
      <c r="H29" s="343"/>
      <c r="I29" s="349"/>
      <c r="J29" s="526">
        <v>75</v>
      </c>
    </row>
    <row r="30" spans="1:10" ht="18.75" customHeight="1" x14ac:dyDescent="0.25">
      <c r="A30" s="526">
        <v>30</v>
      </c>
      <c r="B30" s="560" t="s">
        <v>1841</v>
      </c>
      <c r="C30" s="52">
        <f t="shared" si="0"/>
        <v>0</v>
      </c>
      <c r="D30" s="343"/>
      <c r="E30" s="542"/>
      <c r="F30" s="561" t="s">
        <v>1842</v>
      </c>
      <c r="G30" s="52">
        <f t="shared" si="1"/>
        <v>0</v>
      </c>
      <c r="H30" s="343"/>
      <c r="I30" s="349"/>
      <c r="J30" s="526">
        <v>76</v>
      </c>
    </row>
    <row r="31" spans="1:10" ht="18.75" customHeight="1" x14ac:dyDescent="0.25">
      <c r="A31" s="526">
        <v>31</v>
      </c>
      <c r="B31" s="560" t="s">
        <v>1843</v>
      </c>
      <c r="C31" s="52">
        <f t="shared" si="0"/>
        <v>0</v>
      </c>
      <c r="D31" s="343"/>
      <c r="E31" s="542"/>
      <c r="F31" s="561" t="s">
        <v>1844</v>
      </c>
      <c r="G31" s="52">
        <f t="shared" si="1"/>
        <v>0</v>
      </c>
      <c r="H31" s="343"/>
      <c r="I31" s="349"/>
      <c r="J31" s="526">
        <v>77</v>
      </c>
    </row>
    <row r="32" spans="1:10" ht="18.75" customHeight="1" x14ac:dyDescent="0.25">
      <c r="A32" s="526">
        <v>32</v>
      </c>
      <c r="B32" s="560" t="s">
        <v>1845</v>
      </c>
      <c r="C32" s="52">
        <f t="shared" si="0"/>
        <v>0</v>
      </c>
      <c r="D32" s="343"/>
      <c r="E32" s="542"/>
      <c r="F32" s="561" t="s">
        <v>1846</v>
      </c>
      <c r="G32" s="52">
        <f t="shared" si="1"/>
        <v>0</v>
      </c>
      <c r="H32" s="343"/>
      <c r="I32" s="349"/>
      <c r="J32" s="526">
        <v>78</v>
      </c>
    </row>
    <row r="33" spans="1:10" ht="18.75" customHeight="1" x14ac:dyDescent="0.25">
      <c r="A33" s="526">
        <v>33</v>
      </c>
      <c r="B33" s="560" t="s">
        <v>1847</v>
      </c>
      <c r="C33" s="52">
        <f t="shared" si="0"/>
        <v>0</v>
      </c>
      <c r="D33" s="343"/>
      <c r="E33" s="542"/>
      <c r="F33" s="561" t="s">
        <v>1848</v>
      </c>
      <c r="G33" s="52">
        <f t="shared" si="1"/>
        <v>0</v>
      </c>
      <c r="H33" s="343"/>
      <c r="I33" s="349"/>
      <c r="J33" s="526">
        <v>79</v>
      </c>
    </row>
    <row r="34" spans="1:10" ht="18.75" customHeight="1" x14ac:dyDescent="0.25">
      <c r="A34" s="526">
        <v>34</v>
      </c>
      <c r="B34" s="560" t="s">
        <v>1849</v>
      </c>
      <c r="C34" s="52">
        <f t="shared" si="0"/>
        <v>0</v>
      </c>
      <c r="D34" s="343"/>
      <c r="E34" s="542"/>
      <c r="F34" s="561" t="s">
        <v>1850</v>
      </c>
      <c r="G34" s="52">
        <f t="shared" si="1"/>
        <v>0</v>
      </c>
      <c r="H34" s="343"/>
      <c r="I34" s="349"/>
      <c r="J34" s="526">
        <v>80</v>
      </c>
    </row>
    <row r="35" spans="1:10" ht="18.75" customHeight="1" x14ac:dyDescent="0.25">
      <c r="A35" s="526">
        <v>35</v>
      </c>
      <c r="B35" s="560" t="s">
        <v>1851</v>
      </c>
      <c r="C35" s="52">
        <f t="shared" si="0"/>
        <v>0</v>
      </c>
      <c r="D35" s="343"/>
      <c r="E35" s="542"/>
      <c r="F35" s="543" t="s">
        <v>1852</v>
      </c>
      <c r="G35" s="332">
        <f t="shared" si="1"/>
        <v>0</v>
      </c>
      <c r="H35" s="544">
        <f>SUM(H36:H43)</f>
        <v>0</v>
      </c>
      <c r="I35" s="545">
        <f>SUM(I36:I43)</f>
        <v>0</v>
      </c>
      <c r="J35" s="526">
        <v>81</v>
      </c>
    </row>
    <row r="36" spans="1:10" ht="18.75" customHeight="1" x14ac:dyDescent="0.25">
      <c r="A36" s="526">
        <v>36</v>
      </c>
      <c r="B36" s="560" t="s">
        <v>1853</v>
      </c>
      <c r="C36" s="52">
        <f t="shared" si="0"/>
        <v>0</v>
      </c>
      <c r="D36" s="343"/>
      <c r="E36" s="542"/>
      <c r="F36" s="561" t="s">
        <v>1854</v>
      </c>
      <c r="G36" s="52">
        <f t="shared" si="1"/>
        <v>0</v>
      </c>
      <c r="H36" s="343"/>
      <c r="I36" s="349"/>
      <c r="J36" s="526">
        <v>82</v>
      </c>
    </row>
    <row r="37" spans="1:10" ht="18.75" customHeight="1" x14ac:dyDescent="0.25">
      <c r="A37" s="526">
        <v>37</v>
      </c>
      <c r="B37" s="560" t="s">
        <v>1855</v>
      </c>
      <c r="C37" s="52">
        <f t="shared" si="0"/>
        <v>0</v>
      </c>
      <c r="D37" s="343"/>
      <c r="E37" s="542"/>
      <c r="F37" s="561" t="s">
        <v>1856</v>
      </c>
      <c r="G37" s="52">
        <f t="shared" si="1"/>
        <v>0</v>
      </c>
      <c r="H37" s="343"/>
      <c r="I37" s="349"/>
      <c r="J37" s="526">
        <v>83</v>
      </c>
    </row>
    <row r="38" spans="1:10" ht="18.75" customHeight="1" x14ac:dyDescent="0.25">
      <c r="A38" s="526">
        <v>38</v>
      </c>
      <c r="B38" s="560" t="s">
        <v>1857</v>
      </c>
      <c r="C38" s="52">
        <f t="shared" si="0"/>
        <v>0</v>
      </c>
      <c r="D38" s="343"/>
      <c r="E38" s="542"/>
      <c r="F38" s="561" t="s">
        <v>1858</v>
      </c>
      <c r="G38" s="52">
        <f t="shared" si="1"/>
        <v>0</v>
      </c>
      <c r="H38" s="343"/>
      <c r="I38" s="349"/>
      <c r="J38" s="526">
        <v>84</v>
      </c>
    </row>
    <row r="39" spans="1:10" ht="18.75" customHeight="1" x14ac:dyDescent="0.25">
      <c r="A39" s="526">
        <v>39</v>
      </c>
      <c r="B39" s="560" t="s">
        <v>1859</v>
      </c>
      <c r="C39" s="52">
        <f t="shared" si="0"/>
        <v>0</v>
      </c>
      <c r="D39" s="343"/>
      <c r="E39" s="542"/>
      <c r="F39" s="561" t="s">
        <v>1860</v>
      </c>
      <c r="G39" s="52">
        <f>+H39+I39</f>
        <v>0</v>
      </c>
      <c r="H39" s="343"/>
      <c r="I39" s="349"/>
      <c r="J39" s="526">
        <v>85</v>
      </c>
    </row>
    <row r="40" spans="1:10" ht="18.75" customHeight="1" x14ac:dyDescent="0.25">
      <c r="A40" s="526">
        <v>40</v>
      </c>
      <c r="B40" s="560" t="s">
        <v>1861</v>
      </c>
      <c r="C40" s="52">
        <f t="shared" si="0"/>
        <v>0</v>
      </c>
      <c r="D40" s="343"/>
      <c r="E40" s="542"/>
      <c r="F40" s="561" t="s">
        <v>1862</v>
      </c>
      <c r="G40" s="52">
        <f>+H40+I40</f>
        <v>0</v>
      </c>
      <c r="H40" s="343"/>
      <c r="I40" s="349"/>
      <c r="J40" s="526">
        <v>86</v>
      </c>
    </row>
    <row r="41" spans="1:10" ht="18.75" customHeight="1" x14ac:dyDescent="0.25">
      <c r="A41" s="526">
        <v>41</v>
      </c>
      <c r="B41" s="560" t="s">
        <v>1863</v>
      </c>
      <c r="C41" s="52">
        <f t="shared" si="0"/>
        <v>0</v>
      </c>
      <c r="D41" s="343"/>
      <c r="E41" s="542"/>
      <c r="F41" s="561" t="s">
        <v>1864</v>
      </c>
      <c r="G41" s="52">
        <f>+H41+I41</f>
        <v>0</v>
      </c>
      <c r="H41" s="343"/>
      <c r="I41" s="349"/>
      <c r="J41" s="526">
        <v>87</v>
      </c>
    </row>
    <row r="42" spans="1:10" ht="18.75" customHeight="1" x14ac:dyDescent="0.25">
      <c r="A42" s="526">
        <v>42</v>
      </c>
      <c r="B42" s="560" t="s">
        <v>1865</v>
      </c>
      <c r="C42" s="52">
        <f t="shared" si="0"/>
        <v>0</v>
      </c>
      <c r="D42" s="343"/>
      <c r="E42" s="542"/>
      <c r="F42" s="561" t="s">
        <v>1866</v>
      </c>
      <c r="G42" s="52">
        <f>+H42+I42</f>
        <v>0</v>
      </c>
      <c r="H42" s="343"/>
      <c r="I42" s="349"/>
      <c r="J42" s="526">
        <v>88</v>
      </c>
    </row>
    <row r="43" spans="1:10" ht="18.75" customHeight="1" x14ac:dyDescent="0.25">
      <c r="A43" s="526">
        <v>43</v>
      </c>
      <c r="B43" s="560" t="s">
        <v>1867</v>
      </c>
      <c r="C43" s="52">
        <f t="shared" si="0"/>
        <v>0</v>
      </c>
      <c r="D43" s="343"/>
      <c r="E43" s="542"/>
      <c r="F43" s="561" t="s">
        <v>1868</v>
      </c>
      <c r="G43" s="52">
        <f>+H43+I43</f>
        <v>0</v>
      </c>
      <c r="H43" s="343"/>
      <c r="I43" s="349"/>
      <c r="J43" s="526">
        <v>89</v>
      </c>
    </row>
    <row r="44" spans="1:10" ht="18.75" customHeight="1" x14ac:dyDescent="0.25">
      <c r="A44" s="526">
        <v>44</v>
      </c>
      <c r="B44" s="560" t="s">
        <v>1869</v>
      </c>
      <c r="C44" s="52">
        <f t="shared" si="0"/>
        <v>0</v>
      </c>
      <c r="D44" s="343"/>
      <c r="E44" s="542"/>
    </row>
    <row r="45" spans="1:10" ht="18.75" customHeight="1" x14ac:dyDescent="0.25">
      <c r="A45" s="526">
        <v>45</v>
      </c>
      <c r="B45" s="560" t="s">
        <v>1870</v>
      </c>
      <c r="C45" s="52">
        <f t="shared" si="0"/>
        <v>0</v>
      </c>
      <c r="D45" s="343"/>
      <c r="E45" s="542"/>
    </row>
    <row r="46" spans="1:10" ht="18.75" customHeight="1" x14ac:dyDescent="0.25">
      <c r="A46" s="526">
        <v>46</v>
      </c>
      <c r="B46" s="560" t="s">
        <v>1871</v>
      </c>
      <c r="C46" s="52">
        <f t="shared" si="0"/>
        <v>0</v>
      </c>
      <c r="D46" s="343"/>
      <c r="E46" s="542"/>
    </row>
    <row r="47" spans="1:10" ht="18.75" customHeight="1" x14ac:dyDescent="0.25">
      <c r="A47" s="526">
        <v>47</v>
      </c>
      <c r="B47" s="560" t="s">
        <v>1872</v>
      </c>
      <c r="C47" s="52">
        <f t="shared" si="0"/>
        <v>0</v>
      </c>
      <c r="D47" s="343"/>
      <c r="E47" s="542"/>
    </row>
    <row r="48" spans="1:10" ht="18.75" customHeight="1" thickBot="1" x14ac:dyDescent="0.3">
      <c r="A48" s="526">
        <v>48</v>
      </c>
      <c r="B48" s="560" t="s">
        <v>1873</v>
      </c>
      <c r="C48" s="52">
        <f t="shared" si="0"/>
        <v>0</v>
      </c>
      <c r="D48" s="343"/>
      <c r="E48" s="542"/>
    </row>
    <row r="49" spans="1:10" s="548" customFormat="1" ht="9" customHeight="1" thickTop="1" x14ac:dyDescent="0.25">
      <c r="A49" s="526">
        <v>49</v>
      </c>
      <c r="B49" s="546"/>
      <c r="C49" s="547"/>
      <c r="D49" s="547"/>
      <c r="E49" s="547"/>
      <c r="F49" s="546"/>
      <c r="G49" s="547"/>
      <c r="H49" s="547"/>
      <c r="I49" s="547"/>
      <c r="J49" s="526"/>
    </row>
    <row r="50" spans="1:10" s="548" customFormat="1" ht="15.75" x14ac:dyDescent="0.25">
      <c r="A50" s="526">
        <v>50</v>
      </c>
      <c r="B50" s="549" t="s">
        <v>145</v>
      </c>
      <c r="C50" s="550"/>
      <c r="D50" s="550"/>
      <c r="E50" s="550"/>
      <c r="F50" s="549"/>
      <c r="G50" s="550"/>
      <c r="H50" s="550"/>
      <c r="I50" s="550"/>
      <c r="J50" s="526"/>
    </row>
    <row r="51" spans="1:10" s="548" customFormat="1" x14ac:dyDescent="0.25">
      <c r="A51" s="526">
        <v>51</v>
      </c>
      <c r="B51" s="606"/>
      <c r="C51" s="607"/>
      <c r="D51" s="607"/>
      <c r="E51" s="607"/>
      <c r="F51" s="607"/>
      <c r="G51" s="607"/>
      <c r="H51" s="607"/>
      <c r="I51" s="608"/>
      <c r="J51" s="526"/>
    </row>
    <row r="52" spans="1:10" s="548" customFormat="1" x14ac:dyDescent="0.25">
      <c r="A52" s="526"/>
      <c r="B52" s="609"/>
      <c r="C52" s="610"/>
      <c r="D52" s="610"/>
      <c r="E52" s="610"/>
      <c r="F52" s="610"/>
      <c r="G52" s="610"/>
      <c r="H52" s="610"/>
      <c r="I52" s="611"/>
      <c r="J52" s="526"/>
    </row>
    <row r="53" spans="1:10" s="548" customFormat="1" x14ac:dyDescent="0.25">
      <c r="A53" s="526"/>
      <c r="B53" s="609"/>
      <c r="C53" s="610"/>
      <c r="D53" s="610"/>
      <c r="E53" s="610"/>
      <c r="F53" s="610"/>
      <c r="G53" s="610"/>
      <c r="H53" s="610"/>
      <c r="I53" s="611"/>
      <c r="J53" s="526"/>
    </row>
    <row r="54" spans="1:10" s="548" customFormat="1" x14ac:dyDescent="0.25">
      <c r="A54" s="526"/>
      <c r="B54" s="609"/>
      <c r="C54" s="610"/>
      <c r="D54" s="610"/>
      <c r="E54" s="610"/>
      <c r="F54" s="610"/>
      <c r="G54" s="610"/>
      <c r="H54" s="610"/>
      <c r="I54" s="611"/>
      <c r="J54" s="526"/>
    </row>
    <row r="55" spans="1:10" s="548" customFormat="1" x14ac:dyDescent="0.25">
      <c r="A55" s="526"/>
      <c r="B55" s="612"/>
      <c r="C55" s="613"/>
      <c r="D55" s="613"/>
      <c r="E55" s="613"/>
      <c r="F55" s="613"/>
      <c r="G55" s="613"/>
      <c r="H55" s="613"/>
      <c r="I55" s="614"/>
      <c r="J55" s="526"/>
    </row>
  </sheetData>
  <sheetProtection algorithmName="SHA-512" hashValue="y3Ua1IWsBQiSupf/P9cjQInGwEXwij6/mozYtnzeU2DvLocC7dxa1MyZYSr9tDUUSv17OYauGnhzYk32y2iKOA==" saltValue="le+qEeM0AfmCoFrg7tddfQ==" spinCount="100000" sheet="1" objects="1" scenarios="1"/>
  <mergeCells count="6">
    <mergeCell ref="B51:I55"/>
    <mergeCell ref="B1:E1"/>
    <mergeCell ref="B3:B4"/>
    <mergeCell ref="C3:E3"/>
    <mergeCell ref="F3:F4"/>
    <mergeCell ref="G3:I3"/>
  </mergeCells>
  <conditionalFormatting sqref="C5:E6 G6:G43 C7:C49">
    <cfRule type="cellIs" dxfId="66" priority="3" operator="equal">
      <formula>0</formula>
    </cfRule>
  </conditionalFormatting>
  <conditionalFormatting sqref="F6:I6 F35:I35">
    <cfRule type="cellIs" dxfId="65" priority="2" operator="equal">
      <formula>0</formula>
    </cfRule>
  </conditionalFormatting>
  <conditionalFormatting sqref="G49">
    <cfRule type="cellIs" dxfId="64" priority="1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53" orientation="landscape" r:id="rId1"/>
  <headerFooter>
    <oddFooter>&amp;R&amp;"Carlito,Negrita Cursiva"Técnica Diurna&amp;"Carlito,Cursiva",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pageSetUpPr fitToPage="1"/>
  </sheetPr>
  <dimension ref="A1:Z20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7109375" style="26" customWidth="1"/>
    <col min="2" max="2" width="56.85546875" style="7" customWidth="1"/>
    <col min="3" max="23" width="6.7109375" style="7" customWidth="1"/>
    <col min="24" max="16384" width="11.42578125" style="7"/>
  </cols>
  <sheetData>
    <row r="1" spans="1:26" ht="18.75" x14ac:dyDescent="0.3">
      <c r="A1" s="26">
        <v>1</v>
      </c>
      <c r="B1" s="27" t="s">
        <v>255</v>
      </c>
      <c r="C1" s="277"/>
      <c r="D1" s="277"/>
      <c r="E1" s="277"/>
      <c r="F1" s="277"/>
      <c r="G1" s="277"/>
      <c r="H1" s="277"/>
      <c r="I1" s="277"/>
      <c r="J1" s="277"/>
      <c r="K1" s="259"/>
      <c r="L1" s="259"/>
    </row>
    <row r="2" spans="1:26" ht="18" customHeight="1" x14ac:dyDescent="0.3">
      <c r="A2" s="26">
        <v>2</v>
      </c>
      <c r="B2" s="27" t="s">
        <v>155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6" ht="18" customHeight="1" x14ac:dyDescent="0.3">
      <c r="A3" s="26">
        <v>3</v>
      </c>
      <c r="B3" s="27" t="s">
        <v>496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6" ht="19.5" thickBot="1" x14ac:dyDescent="0.35">
      <c r="A4" s="26">
        <v>4</v>
      </c>
      <c r="B4" s="357" t="s">
        <v>1096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60"/>
      <c r="V4" s="260"/>
      <c r="W4" s="260"/>
      <c r="X4" s="260"/>
      <c r="Y4" s="260"/>
      <c r="Z4" s="260"/>
    </row>
    <row r="5" spans="1:26" ht="22.5" customHeight="1" thickTop="1" x14ac:dyDescent="0.25">
      <c r="A5" s="26">
        <v>5</v>
      </c>
      <c r="B5" s="589" t="s">
        <v>157</v>
      </c>
      <c r="C5" s="591" t="s">
        <v>0</v>
      </c>
      <c r="D5" s="578"/>
      <c r="E5" s="578"/>
      <c r="F5" s="577" t="s">
        <v>1090</v>
      </c>
      <c r="G5" s="578"/>
      <c r="H5" s="579"/>
      <c r="I5" s="577" t="s">
        <v>1091</v>
      </c>
      <c r="J5" s="578"/>
      <c r="K5" s="579"/>
      <c r="L5" s="578" t="s">
        <v>1092</v>
      </c>
      <c r="M5" s="578"/>
      <c r="N5" s="578"/>
      <c r="O5" s="577" t="s">
        <v>1093</v>
      </c>
      <c r="P5" s="578"/>
      <c r="Q5" s="579"/>
      <c r="R5" s="577" t="s">
        <v>1094</v>
      </c>
      <c r="S5" s="578"/>
      <c r="T5" s="578"/>
      <c r="U5" s="577" t="s">
        <v>1095</v>
      </c>
      <c r="V5" s="578"/>
      <c r="W5" s="578"/>
    </row>
    <row r="6" spans="1:26" ht="30.75" customHeight="1" thickBot="1" x14ac:dyDescent="0.3">
      <c r="A6" s="26">
        <v>6</v>
      </c>
      <c r="B6" s="590"/>
      <c r="C6" s="32" t="s">
        <v>0</v>
      </c>
      <c r="D6" s="33" t="s">
        <v>28</v>
      </c>
      <c r="E6" s="34" t="s">
        <v>27</v>
      </c>
      <c r="F6" s="35" t="s">
        <v>0</v>
      </c>
      <c r="G6" s="33" t="s">
        <v>28</v>
      </c>
      <c r="H6" s="34" t="s">
        <v>27</v>
      </c>
      <c r="I6" s="35" t="s">
        <v>0</v>
      </c>
      <c r="J6" s="33" t="s">
        <v>28</v>
      </c>
      <c r="K6" s="34" t="s">
        <v>27</v>
      </c>
      <c r="L6" s="35" t="s">
        <v>0</v>
      </c>
      <c r="M6" s="33" t="s">
        <v>28</v>
      </c>
      <c r="N6" s="36" t="s">
        <v>27</v>
      </c>
      <c r="O6" s="35" t="s">
        <v>0</v>
      </c>
      <c r="P6" s="33" t="s">
        <v>28</v>
      </c>
      <c r="Q6" s="34" t="s">
        <v>27</v>
      </c>
      <c r="R6" s="35" t="s">
        <v>0</v>
      </c>
      <c r="S6" s="33" t="s">
        <v>28</v>
      </c>
      <c r="T6" s="34" t="s">
        <v>27</v>
      </c>
      <c r="U6" s="35" t="s">
        <v>0</v>
      </c>
      <c r="V6" s="33" t="s">
        <v>28</v>
      </c>
      <c r="W6" s="34" t="s">
        <v>27</v>
      </c>
    </row>
    <row r="7" spans="1:26" ht="30.75" customHeight="1" thickTop="1" x14ac:dyDescent="0.25">
      <c r="A7" s="26">
        <v>7</v>
      </c>
      <c r="B7" s="384" t="s">
        <v>837</v>
      </c>
      <c r="C7" s="279">
        <f>D7+E7</f>
        <v>0</v>
      </c>
      <c r="D7" s="280">
        <f>G7+J7+M7+P7+S7+V7</f>
        <v>0</v>
      </c>
      <c r="E7" s="47">
        <f>+H7+K7+N7+Q7+T7+W7</f>
        <v>0</v>
      </c>
      <c r="F7" s="46">
        <f t="shared" ref="F7:F12" si="0">+G7+H7</f>
        <v>0</v>
      </c>
      <c r="G7" s="366"/>
      <c r="H7" s="379"/>
      <c r="I7" s="46">
        <f t="shared" ref="I7:I12" si="1">+J7+K7</f>
        <v>0</v>
      </c>
      <c r="J7" s="366"/>
      <c r="K7" s="382"/>
      <c r="L7" s="46">
        <f t="shared" ref="L7:L12" si="2">+M7+N7</f>
        <v>0</v>
      </c>
      <c r="M7" s="366"/>
      <c r="N7" s="379"/>
      <c r="O7" s="46">
        <f t="shared" ref="O7:O8" si="3">+P7+Q7</f>
        <v>0</v>
      </c>
      <c r="P7" s="366"/>
      <c r="Q7" s="379"/>
      <c r="R7" s="46">
        <f t="shared" ref="R7:R8" si="4">+S7+T7</f>
        <v>0</v>
      </c>
      <c r="S7" s="366"/>
      <c r="T7" s="379"/>
      <c r="U7" s="46">
        <f t="shared" ref="U7:U8" si="5">+V7+W7</f>
        <v>0</v>
      </c>
      <c r="V7" s="366"/>
      <c r="W7" s="382"/>
    </row>
    <row r="8" spans="1:26" ht="30.75" customHeight="1" x14ac:dyDescent="0.25">
      <c r="A8" s="26">
        <v>8</v>
      </c>
      <c r="B8" s="385" t="s">
        <v>173</v>
      </c>
      <c r="C8" s="49">
        <f t="shared" ref="C8:C12" si="6">D8+E8</f>
        <v>0</v>
      </c>
      <c r="D8" s="50">
        <f t="shared" ref="D8:D12" si="7">G8+J8+M8+P8+S8+V8</f>
        <v>0</v>
      </c>
      <c r="E8" s="51">
        <f t="shared" ref="E8:E12" si="8">+H8+K8+N8+Q8+T8+W8</f>
        <v>0</v>
      </c>
      <c r="F8" s="52">
        <f t="shared" si="0"/>
        <v>0</v>
      </c>
      <c r="G8" s="343"/>
      <c r="H8" s="344"/>
      <c r="I8" s="52">
        <f t="shared" si="1"/>
        <v>0</v>
      </c>
      <c r="J8" s="343"/>
      <c r="K8" s="349"/>
      <c r="L8" s="52">
        <f t="shared" si="2"/>
        <v>0</v>
      </c>
      <c r="M8" s="343"/>
      <c r="N8" s="344"/>
      <c r="O8" s="52">
        <f t="shared" si="3"/>
        <v>0</v>
      </c>
      <c r="P8" s="343"/>
      <c r="Q8" s="344"/>
      <c r="R8" s="52">
        <f t="shared" si="4"/>
        <v>0</v>
      </c>
      <c r="S8" s="343"/>
      <c r="T8" s="344"/>
      <c r="U8" s="52">
        <f t="shared" si="5"/>
        <v>0</v>
      </c>
      <c r="V8" s="343"/>
      <c r="W8" s="349"/>
    </row>
    <row r="9" spans="1:26" ht="30.75" customHeight="1" x14ac:dyDescent="0.25">
      <c r="A9" s="26">
        <v>9</v>
      </c>
      <c r="B9" s="385" t="s">
        <v>174</v>
      </c>
      <c r="C9" s="49">
        <f t="shared" ref="C9:C10" si="9">D9+E9</f>
        <v>0</v>
      </c>
      <c r="D9" s="50">
        <f t="shared" ref="D9:D10" si="10">G9+J9+M9+P9+S9+V9</f>
        <v>0</v>
      </c>
      <c r="E9" s="51">
        <f t="shared" ref="E9:E10" si="11">+H9+K9+N9+Q9+T9+W9</f>
        <v>0</v>
      </c>
      <c r="F9" s="52">
        <f t="shared" ref="F9:F10" si="12">+G9+H9</f>
        <v>0</v>
      </c>
      <c r="G9" s="343"/>
      <c r="H9" s="344"/>
      <c r="I9" s="52">
        <f t="shared" ref="I9:I10" si="13">+J9+K9</f>
        <v>0</v>
      </c>
      <c r="J9" s="343"/>
      <c r="K9" s="349"/>
      <c r="L9" s="52">
        <f t="shared" ref="L9:L10" si="14">+M9+N9</f>
        <v>0</v>
      </c>
      <c r="M9" s="343"/>
      <c r="N9" s="344"/>
      <c r="O9" s="52">
        <f t="shared" ref="O9:O10" si="15">+P9+Q9</f>
        <v>0</v>
      </c>
      <c r="P9" s="343"/>
      <c r="Q9" s="344"/>
      <c r="R9" s="52">
        <f t="shared" ref="R9:R10" si="16">+S9+T9</f>
        <v>0</v>
      </c>
      <c r="S9" s="343"/>
      <c r="T9" s="344"/>
      <c r="U9" s="52">
        <f t="shared" ref="U9:U10" si="17">+V9+W9</f>
        <v>0</v>
      </c>
      <c r="V9" s="343"/>
      <c r="W9" s="349"/>
    </row>
    <row r="10" spans="1:26" ht="30.75" customHeight="1" x14ac:dyDescent="0.25">
      <c r="A10" s="26">
        <v>10</v>
      </c>
      <c r="B10" s="385" t="s">
        <v>844</v>
      </c>
      <c r="C10" s="49">
        <f t="shared" si="9"/>
        <v>0</v>
      </c>
      <c r="D10" s="50">
        <f t="shared" si="10"/>
        <v>0</v>
      </c>
      <c r="E10" s="51">
        <f t="shared" si="11"/>
        <v>0</v>
      </c>
      <c r="F10" s="52">
        <f t="shared" si="12"/>
        <v>0</v>
      </c>
      <c r="G10" s="343"/>
      <c r="H10" s="344"/>
      <c r="I10" s="52">
        <f t="shared" si="13"/>
        <v>0</v>
      </c>
      <c r="J10" s="343"/>
      <c r="K10" s="349"/>
      <c r="L10" s="52">
        <f t="shared" si="14"/>
        <v>0</v>
      </c>
      <c r="M10" s="343"/>
      <c r="N10" s="344"/>
      <c r="O10" s="52">
        <f t="shared" si="15"/>
        <v>0</v>
      </c>
      <c r="P10" s="343"/>
      <c r="Q10" s="344"/>
      <c r="R10" s="52">
        <f t="shared" si="16"/>
        <v>0</v>
      </c>
      <c r="S10" s="343"/>
      <c r="T10" s="344"/>
      <c r="U10" s="52">
        <f t="shared" si="17"/>
        <v>0</v>
      </c>
      <c r="V10" s="343"/>
      <c r="W10" s="349"/>
    </row>
    <row r="11" spans="1:26" ht="30.75" customHeight="1" x14ac:dyDescent="0.25">
      <c r="A11" s="26">
        <v>11</v>
      </c>
      <c r="B11" s="385" t="s">
        <v>886</v>
      </c>
      <c r="C11" s="49">
        <f t="shared" ref="C11" si="18">D11+E11</f>
        <v>0</v>
      </c>
      <c r="D11" s="50">
        <f t="shared" ref="D11" si="19">G11+J11+M11+P11+S11+V11</f>
        <v>0</v>
      </c>
      <c r="E11" s="51">
        <f t="shared" ref="E11" si="20">+H11+K11+N11+Q11+T11+W11</f>
        <v>0</v>
      </c>
      <c r="F11" s="52">
        <f t="shared" ref="F11" si="21">+G11+H11</f>
        <v>0</v>
      </c>
      <c r="G11" s="343"/>
      <c r="H11" s="344"/>
      <c r="I11" s="52">
        <f t="shared" ref="I11" si="22">+J11+K11</f>
        <v>0</v>
      </c>
      <c r="J11" s="343"/>
      <c r="K11" s="349"/>
      <c r="L11" s="52">
        <f t="shared" ref="L11" si="23">+M11+N11</f>
        <v>0</v>
      </c>
      <c r="M11" s="343"/>
      <c r="N11" s="344"/>
      <c r="O11" s="52">
        <f t="shared" ref="O11" si="24">+P11+Q11</f>
        <v>0</v>
      </c>
      <c r="P11" s="343"/>
      <c r="Q11" s="344"/>
      <c r="R11" s="52">
        <f t="shared" ref="R11" si="25">+S11+T11</f>
        <v>0</v>
      </c>
      <c r="S11" s="343"/>
      <c r="T11" s="344"/>
      <c r="U11" s="52">
        <f t="shared" ref="U11" si="26">+V11+W11</f>
        <v>0</v>
      </c>
      <c r="V11" s="343"/>
      <c r="W11" s="349"/>
    </row>
    <row r="12" spans="1:26" ht="30.75" customHeight="1" x14ac:dyDescent="0.25">
      <c r="A12" s="26">
        <v>12</v>
      </c>
      <c r="B12" s="385" t="s">
        <v>875</v>
      </c>
      <c r="C12" s="49">
        <f t="shared" si="6"/>
        <v>0</v>
      </c>
      <c r="D12" s="50">
        <f t="shared" si="7"/>
        <v>0</v>
      </c>
      <c r="E12" s="51">
        <f t="shared" si="8"/>
        <v>0</v>
      </c>
      <c r="F12" s="52">
        <f t="shared" si="0"/>
        <v>0</v>
      </c>
      <c r="G12" s="343"/>
      <c r="H12" s="344"/>
      <c r="I12" s="52">
        <f t="shared" si="1"/>
        <v>0</v>
      </c>
      <c r="J12" s="343"/>
      <c r="K12" s="349"/>
      <c r="L12" s="52">
        <f t="shared" si="2"/>
        <v>0</v>
      </c>
      <c r="M12" s="343"/>
      <c r="N12" s="344"/>
      <c r="O12" s="604"/>
      <c r="P12" s="605"/>
      <c r="Q12" s="605"/>
      <c r="R12" s="605"/>
      <c r="S12" s="605"/>
      <c r="T12" s="605"/>
      <c r="U12" s="605"/>
      <c r="V12" s="605"/>
      <c r="W12" s="605"/>
    </row>
    <row r="13" spans="1:26" ht="30.75" customHeight="1" thickBot="1" x14ac:dyDescent="0.3">
      <c r="A13" s="26">
        <v>13</v>
      </c>
      <c r="B13" s="386" t="s">
        <v>876</v>
      </c>
      <c r="C13" s="281">
        <f t="shared" ref="C13" si="27">D13+E13</f>
        <v>0</v>
      </c>
      <c r="D13" s="282">
        <f t="shared" ref="D13" si="28">G13+J13+M13+P13+S13+V13</f>
        <v>0</v>
      </c>
      <c r="E13" s="283">
        <f t="shared" ref="E13" si="29">+H13+K13+N13+Q13+T13+W13</f>
        <v>0</v>
      </c>
      <c r="F13" s="284">
        <f t="shared" ref="F13" si="30">+G13+H13</f>
        <v>0</v>
      </c>
      <c r="G13" s="353"/>
      <c r="H13" s="354"/>
      <c r="I13" s="284">
        <f t="shared" ref="I13" si="31">+J13+K13</f>
        <v>0</v>
      </c>
      <c r="J13" s="353"/>
      <c r="K13" s="356"/>
      <c r="L13" s="284">
        <f t="shared" ref="L13" si="32">+M13+N13</f>
        <v>0</v>
      </c>
      <c r="M13" s="353"/>
      <c r="N13" s="354"/>
      <c r="O13" s="284">
        <f t="shared" ref="O13" si="33">+P13+Q13</f>
        <v>0</v>
      </c>
      <c r="P13" s="353"/>
      <c r="Q13" s="354"/>
      <c r="R13" s="284">
        <f t="shared" ref="R13" si="34">+S13+T13</f>
        <v>0</v>
      </c>
      <c r="S13" s="353"/>
      <c r="T13" s="354"/>
      <c r="U13" s="284">
        <f t="shared" ref="U13" si="35">+V13+W13</f>
        <v>0</v>
      </c>
      <c r="V13" s="353"/>
      <c r="W13" s="356"/>
    </row>
    <row r="14" spans="1:26" ht="15.75" thickTop="1" x14ac:dyDescent="0.25">
      <c r="A14" s="26">
        <v>15</v>
      </c>
      <c r="B14" s="222"/>
      <c r="F14" s="276"/>
    </row>
    <row r="15" spans="1:26" x14ac:dyDescent="0.25">
      <c r="A15" s="26">
        <v>16</v>
      </c>
      <c r="B15" s="64" t="s">
        <v>145</v>
      </c>
    </row>
    <row r="16" spans="1:26" ht="18.75" customHeight="1" x14ac:dyDescent="0.25">
      <c r="A16" s="26">
        <v>17</v>
      </c>
      <c r="B16" s="580"/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81"/>
      <c r="O16" s="581"/>
      <c r="P16" s="581"/>
      <c r="Q16" s="581"/>
      <c r="R16" s="581"/>
      <c r="S16" s="581"/>
      <c r="T16" s="581"/>
      <c r="U16" s="581"/>
      <c r="V16" s="581"/>
      <c r="W16" s="582"/>
    </row>
    <row r="17" spans="2:23" ht="18.75" customHeight="1" x14ac:dyDescent="0.25">
      <c r="B17" s="583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5"/>
    </row>
    <row r="18" spans="2:23" ht="18.75" customHeight="1" x14ac:dyDescent="0.25">
      <c r="B18" s="583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4"/>
      <c r="T18" s="584"/>
      <c r="U18" s="584"/>
      <c r="V18" s="584"/>
      <c r="W18" s="585"/>
    </row>
    <row r="19" spans="2:23" ht="18.75" customHeight="1" x14ac:dyDescent="0.25">
      <c r="B19" s="583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584"/>
      <c r="S19" s="584"/>
      <c r="T19" s="584"/>
      <c r="U19" s="584"/>
      <c r="V19" s="584"/>
      <c r="W19" s="585"/>
    </row>
    <row r="20" spans="2:23" ht="18.75" customHeight="1" x14ac:dyDescent="0.25">
      <c r="B20" s="586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8"/>
    </row>
  </sheetData>
  <sheetProtection algorithmName="SHA-512" hashValue="UMXkbrs3TMK+oMuOJ6h+vATVfDO9kyJoUVfFKZ6O1qMDW60uPQxfR8zsS2ejDUlOgC0dvUJkPTmwlroHXXCyEA==" saltValue="3qZFiTTjqPNuW/2DbwvbIw==" spinCount="100000" sheet="1" objects="1" scenarios="1"/>
  <mergeCells count="10">
    <mergeCell ref="B16:W20"/>
    <mergeCell ref="B5:B6"/>
    <mergeCell ref="C5:E5"/>
    <mergeCell ref="F5:H5"/>
    <mergeCell ref="I5:K5"/>
    <mergeCell ref="L5:N5"/>
    <mergeCell ref="O5:Q5"/>
    <mergeCell ref="R5:T5"/>
    <mergeCell ref="U5:W5"/>
    <mergeCell ref="O12:W12"/>
  </mergeCells>
  <conditionalFormatting sqref="R7:R11 U7:U11 C7:F13 I7:I13 L7:L13 O7:O13 R13 U13">
    <cfRule type="cellIs" dxfId="63" priority="4" operator="equal">
      <formula>0</formula>
    </cfRule>
  </conditionalFormatting>
  <printOptions horizontalCentered="1"/>
  <pageMargins left="0.19685039370078741" right="0.19685039370078741" top="0.59055118110236227" bottom="0.35433070866141736" header="0.31496062992125984" footer="0.19685039370078741"/>
  <pageSetup scale="68" orientation="landscape" r:id="rId1"/>
  <headerFooter>
    <oddFooter>&amp;R&amp;"Carlito,Negrita Cursiva"Técnica Diurna&amp;"Carlito,Cursiva",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25</vt:i4>
      </vt:variant>
    </vt:vector>
  </HeadingPairs>
  <TitlesOfParts>
    <vt:vector size="46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16'!Área_de_impresión</vt:lpstr>
      <vt:lpstr>'Cuadro 17'!Área_de_impresión</vt:lpstr>
      <vt:lpstr>'Cuadro 18'!Área_de_impresión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'Cuadro 10'!OLE_LINK2</vt:lpstr>
      <vt:lpstr>prov</vt:lpstr>
      <vt:lpstr>prov1</vt:lpstr>
      <vt:lpstr>sino</vt:lpstr>
      <vt:lpstr>'Cuadro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2025-11-26T04:12:55Z</cp:lastPrinted>
  <dcterms:created xsi:type="dcterms:W3CDTF">2011-05-27T17:11:21Z</dcterms:created>
  <dcterms:modified xsi:type="dcterms:W3CDTF">2025-11-26T17:40:24Z</dcterms:modified>
</cp:coreProperties>
</file>