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25 debv\Censo Escolar\Final\2025\Formularios\"/>
    </mc:Choice>
  </mc:AlternateContent>
  <xr:revisionPtr revIDLastSave="0" documentId="13_ncr:1_{79DB0D99-4DA5-4D9A-9044-F292AE5A70F2}" xr6:coauthVersionLast="47" xr6:coauthVersionMax="47" xr10:uidLastSave="{00000000-0000-0000-0000-000000000000}"/>
  <workbookProtection workbookAlgorithmName="SHA-512" workbookHashValue="JBbGcsUDMbi6MpXASdwdmKdpTEdilm1NhHJ/7ajEE8caN2WArCqeTTMO+h4HvMOx6rdvHRASA886UEgMi5CQpA==" workbookSaltValue="H13AofGVDL5YJVMbzog1Ug==" workbookSpinCount="100000" lockStructure="1"/>
  <bookViews>
    <workbookView xWindow="11295" yWindow="390" windowWidth="17505" windowHeight="14955" tabRatio="854" firstSheet="2" activeTab="2" xr2:uid="{00000000-000D-0000-FFFF-FFFF00000000}"/>
  </bookViews>
  <sheets>
    <sheet name="ubicacion (2)" sheetId="66" state="hidden" r:id="rId1"/>
    <sheet name="Códigos Portada" sheetId="27" state="hidden" r:id="rId2"/>
    <sheet name="Portada" sheetId="54" r:id="rId3"/>
    <sheet name="Cuadro 1" sheetId="40" r:id="rId4"/>
    <sheet name="Cuadro 2" sheetId="60" r:id="rId5"/>
    <sheet name="Cuadro 3" sheetId="81" r:id="rId6"/>
    <sheet name="Cuadro 4" sheetId="45" r:id="rId7"/>
    <sheet name="Cuadro 5" sheetId="46" r:id="rId8"/>
    <sheet name="Cuadro 6" sheetId="73" r:id="rId9"/>
    <sheet name="Cuadro 7" sheetId="74" r:id="rId10"/>
    <sheet name="Cuadro 8" sheetId="69" r:id="rId11"/>
    <sheet name="Cuadro 9" sheetId="78" r:id="rId12"/>
    <sheet name="Cuadro 10" sheetId="79" r:id="rId13"/>
    <sheet name="Cuadro 11" sheetId="80" r:id="rId14"/>
    <sheet name="Cuadro 12" sheetId="75" r:id="rId15"/>
    <sheet name="Cuadro 13" sheetId="76" r:id="rId16"/>
    <sheet name="Cuadro 14" sheetId="77" r:id="rId17"/>
  </sheets>
  <externalReferences>
    <externalReference r:id="rId18"/>
  </externalReferences>
  <definedNames>
    <definedName name="_xlnm._FilterDatabase" localSheetId="1" hidden="1">'Códigos Portada'!$A$2:$U$95</definedName>
    <definedName name="_xlnm._FilterDatabase" localSheetId="0" hidden="1">'ubicacion (2)'!$A$1:$E$1</definedName>
    <definedName name="_xlnm.Print_Area" localSheetId="3">'Cuadro 1'!$B$1:$N$24</definedName>
    <definedName name="_xlnm.Print_Area" localSheetId="12">'Cuadro 10'!$B$1:$J$35</definedName>
    <definedName name="_xlnm.Print_Area" localSheetId="13">'Cuadro 11'!$B$1:$H$41</definedName>
    <definedName name="_xlnm.Print_Area" localSheetId="16">'Cuadro 14'!$B$1:$G$34</definedName>
    <definedName name="_xlnm.Print_Area" localSheetId="4">'Cuadro 2'!$B$1:$N$14</definedName>
    <definedName name="_xlnm.Print_Area" localSheetId="5">'Cuadro 3'!$B$1:$I$55</definedName>
    <definedName name="_xlnm.Print_Area" localSheetId="6">'Cuadro 4'!$B$1:$N$19</definedName>
    <definedName name="_xlnm.Print_Area" localSheetId="7">'Cuadro 5'!$B$1:$N$36</definedName>
    <definedName name="_xlnm.Print_Area" localSheetId="8">'Cuadro 6'!$B$1:$F$25</definedName>
    <definedName name="_xlnm.Print_Area" localSheetId="9">'Cuadro 7'!$B$1:$M$27</definedName>
    <definedName name="_xlnm.Print_Area" localSheetId="10">'Cuadro 8'!$B$1:$F$34</definedName>
    <definedName name="_xlnm.Print_Area" localSheetId="11">'Cuadro 9'!$B$1:$G$36</definedName>
    <definedName name="_xlnm.Print_Area" localSheetId="2">Portada!$B$1:$E$27</definedName>
    <definedName name="datos" localSheetId="5">'[1]Códigos Portada'!$A$3:$U$139</definedName>
    <definedName name="datos">'Códigos Portada'!$A$3:$U$95</definedName>
    <definedName name="Final" localSheetId="10">('Cuadro 8'!A1048566+'Cuadro 8'!A1048567+'Cuadro 8'!A1048569)-('Cuadro 8'!A1048571+'Cuadro 8'!A1048573+'Cuadro 8'!A1048575)</definedName>
    <definedName name="prov" localSheetId="5">'[1]ubicacion (2)'!$A$2:$B$493</definedName>
    <definedName name="prov">'ubicacion (2)'!$A$2:$B$493</definedName>
    <definedName name="prov1">'ubicacion (2)'!$D$2:$E$493</definedName>
    <definedName name="sino" localSheetId="5">'[1]Cuadro 11-1'!$F$1:$F$2</definedName>
    <definedName name="SINO">'Cuadro 9'!$F$1:$F$2</definedName>
    <definedName name="_xlnm.Print_Titles" localSheetId="5">'Cuadro 3'!$3:$4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77" l="1"/>
  <c r="B26" i="77"/>
  <c r="C9" i="46"/>
  <c r="D9" i="46"/>
  <c r="E9" i="46"/>
  <c r="F9" i="46"/>
  <c r="I9" i="46"/>
  <c r="L9" i="46"/>
  <c r="E10" i="76" l="1"/>
  <c r="D10" i="76"/>
  <c r="E9" i="76"/>
  <c r="D9" i="76"/>
  <c r="E8" i="76"/>
  <c r="D8" i="76"/>
  <c r="E9" i="75"/>
  <c r="D9" i="75"/>
  <c r="E8" i="75"/>
  <c r="D8" i="75"/>
  <c r="E7" i="75"/>
  <c r="D7" i="75"/>
  <c r="H14" i="74"/>
  <c r="H13" i="74"/>
  <c r="H12" i="74"/>
  <c r="H11" i="74"/>
  <c r="H10" i="74"/>
  <c r="H9" i="74"/>
  <c r="H8" i="74"/>
  <c r="H7" i="74"/>
  <c r="C14" i="74"/>
  <c r="C13" i="74"/>
  <c r="C12" i="74"/>
  <c r="C11" i="74"/>
  <c r="C10" i="74"/>
  <c r="C9" i="74"/>
  <c r="C8" i="74"/>
  <c r="C7" i="74"/>
  <c r="E29" i="46"/>
  <c r="D29" i="46"/>
  <c r="E28" i="46"/>
  <c r="D28" i="46"/>
  <c r="E27" i="46"/>
  <c r="D27" i="46"/>
  <c r="E26" i="46"/>
  <c r="D26" i="46"/>
  <c r="E25" i="46"/>
  <c r="D25" i="46"/>
  <c r="E24" i="46"/>
  <c r="D24" i="46"/>
  <c r="E23" i="46"/>
  <c r="D23" i="46"/>
  <c r="E22" i="46"/>
  <c r="D22" i="46"/>
  <c r="E21" i="46"/>
  <c r="D21" i="46"/>
  <c r="E20" i="46"/>
  <c r="D20" i="46"/>
  <c r="E19" i="46"/>
  <c r="D19" i="46"/>
  <c r="E18" i="46"/>
  <c r="D18" i="46"/>
  <c r="E17" i="46"/>
  <c r="D17" i="46"/>
  <c r="E16" i="46"/>
  <c r="D16" i="46"/>
  <c r="E15" i="46"/>
  <c r="D15" i="46"/>
  <c r="E14" i="46"/>
  <c r="D14" i="46"/>
  <c r="E13" i="46"/>
  <c r="D13" i="46"/>
  <c r="E12" i="46"/>
  <c r="D12" i="46"/>
  <c r="E11" i="46"/>
  <c r="D11" i="46"/>
  <c r="E10" i="46"/>
  <c r="D10" i="46"/>
  <c r="E8" i="46"/>
  <c r="D8" i="46"/>
  <c r="E13" i="45"/>
  <c r="D13" i="45"/>
  <c r="E12" i="45"/>
  <c r="D12" i="45"/>
  <c r="E11" i="45"/>
  <c r="D11" i="45"/>
  <c r="E10" i="45"/>
  <c r="D10" i="45"/>
  <c r="E9" i="45"/>
  <c r="D9" i="45"/>
  <c r="E8" i="45"/>
  <c r="D8" i="45"/>
  <c r="E7" i="45"/>
  <c r="D7" i="45"/>
  <c r="C48" i="81" l="1"/>
  <c r="C47" i="81"/>
  <c r="C46" i="81"/>
  <c r="C45" i="81"/>
  <c r="C44" i="81"/>
  <c r="G43" i="81"/>
  <c r="C43" i="81"/>
  <c r="G42" i="81"/>
  <c r="C42" i="81"/>
  <c r="G41" i="81"/>
  <c r="C41" i="81"/>
  <c r="G40" i="81"/>
  <c r="C40" i="81"/>
  <c r="G39" i="81"/>
  <c r="C39" i="81"/>
  <c r="G38" i="81"/>
  <c r="C38" i="81"/>
  <c r="G37" i="81"/>
  <c r="C37" i="81"/>
  <c r="G36" i="81"/>
  <c r="C36" i="81"/>
  <c r="I35" i="81"/>
  <c r="H35" i="81"/>
  <c r="G35" i="81"/>
  <c r="C35" i="81"/>
  <c r="G34" i="81"/>
  <c r="C34" i="81"/>
  <c r="G33" i="81"/>
  <c r="C33" i="81"/>
  <c r="G32" i="81"/>
  <c r="C32" i="81"/>
  <c r="G31" i="81"/>
  <c r="C31" i="81"/>
  <c r="G30" i="81"/>
  <c r="C30" i="81"/>
  <c r="G29" i="81"/>
  <c r="C29" i="81"/>
  <c r="G28" i="81"/>
  <c r="C28" i="81"/>
  <c r="G27" i="81"/>
  <c r="C27" i="81"/>
  <c r="G26" i="81"/>
  <c r="C26" i="81"/>
  <c r="G25" i="81"/>
  <c r="C25" i="81"/>
  <c r="G24" i="81"/>
  <c r="C24" i="81"/>
  <c r="G23" i="81"/>
  <c r="C23" i="81"/>
  <c r="G22" i="81"/>
  <c r="C22" i="81"/>
  <c r="G21" i="81"/>
  <c r="C21" i="81"/>
  <c r="G20" i="81"/>
  <c r="C20" i="81"/>
  <c r="G19" i="81"/>
  <c r="C19" i="81"/>
  <c r="G18" i="81"/>
  <c r="C18" i="81"/>
  <c r="G17" i="81"/>
  <c r="C17" i="81"/>
  <c r="G16" i="81"/>
  <c r="C16" i="81"/>
  <c r="G15" i="81"/>
  <c r="C15" i="81"/>
  <c r="G14" i="81"/>
  <c r="C14" i="81"/>
  <c r="G13" i="81"/>
  <c r="C13" i="81"/>
  <c r="G12" i="81"/>
  <c r="C12" i="81"/>
  <c r="G11" i="81"/>
  <c r="C11" i="81"/>
  <c r="G10" i="81"/>
  <c r="C10" i="81"/>
  <c r="G9" i="81"/>
  <c r="C9" i="81"/>
  <c r="G8" i="81"/>
  <c r="C8" i="81"/>
  <c r="G7" i="81"/>
  <c r="C7" i="81"/>
  <c r="I6" i="81"/>
  <c r="H6" i="81"/>
  <c r="D5" i="81" s="1"/>
  <c r="G6" i="81"/>
  <c r="E6" i="81"/>
  <c r="E5" i="81" s="1"/>
  <c r="D6" i="81"/>
  <c r="C6" i="81" s="1"/>
  <c r="C5" i="81" l="1"/>
  <c r="E8" i="60" l="1"/>
  <c r="D8" i="60"/>
  <c r="E7" i="60"/>
  <c r="D7" i="60"/>
  <c r="E6" i="60"/>
  <c r="D6" i="60"/>
  <c r="E14" i="40" l="1"/>
  <c r="D14" i="40"/>
  <c r="E13" i="40"/>
  <c r="D13" i="40"/>
  <c r="E11" i="40"/>
  <c r="D11" i="40"/>
  <c r="E10" i="40"/>
  <c r="D10" i="40"/>
  <c r="E9" i="40"/>
  <c r="D9" i="40"/>
  <c r="E8" i="40"/>
  <c r="D8" i="40"/>
  <c r="E7" i="40"/>
  <c r="D7" i="40"/>
  <c r="E6" i="40"/>
  <c r="D6" i="40"/>
  <c r="L29" i="46" l="1"/>
  <c r="I29" i="46"/>
  <c r="F29" i="46"/>
  <c r="C29" i="46"/>
  <c r="L28" i="46"/>
  <c r="I28" i="46"/>
  <c r="F28" i="46"/>
  <c r="C28" i="46"/>
  <c r="L27" i="46"/>
  <c r="I27" i="46"/>
  <c r="F27" i="46"/>
  <c r="C27" i="46"/>
  <c r="L26" i="46"/>
  <c r="I26" i="46"/>
  <c r="F26" i="46"/>
  <c r="C26" i="46"/>
  <c r="N25" i="46"/>
  <c r="L25" i="46" s="1"/>
  <c r="M25" i="46"/>
  <c r="K25" i="46"/>
  <c r="J25" i="46"/>
  <c r="H25" i="46"/>
  <c r="G25" i="46"/>
  <c r="F25" i="46"/>
  <c r="L24" i="46"/>
  <c r="I24" i="46"/>
  <c r="F24" i="46"/>
  <c r="L23" i="46"/>
  <c r="I23" i="46"/>
  <c r="F23" i="46"/>
  <c r="C23" i="46"/>
  <c r="L22" i="46"/>
  <c r="I22" i="46"/>
  <c r="F22" i="46"/>
  <c r="C22" i="46"/>
  <c r="L21" i="46"/>
  <c r="I21" i="46"/>
  <c r="F21" i="46"/>
  <c r="C21" i="46"/>
  <c r="L20" i="46"/>
  <c r="I20" i="46"/>
  <c r="F20" i="46"/>
  <c r="N19" i="46"/>
  <c r="M19" i="46"/>
  <c r="L19" i="46" s="1"/>
  <c r="K19" i="46"/>
  <c r="J19" i="46"/>
  <c r="H19" i="46"/>
  <c r="G19" i="46"/>
  <c r="C20" i="46" l="1"/>
  <c r="F19" i="46"/>
  <c r="I25" i="46"/>
  <c r="C25" i="46"/>
  <c r="C19" i="46"/>
  <c r="C24" i="46"/>
  <c r="I19" i="46"/>
  <c r="E14" i="77" l="1"/>
  <c r="E13" i="77"/>
  <c r="L6" i="74" l="1"/>
  <c r="K6" i="74"/>
  <c r="J6" i="74"/>
  <c r="G6" i="74"/>
  <c r="F6" i="74"/>
  <c r="E6" i="74"/>
  <c r="L11" i="45"/>
  <c r="I11" i="45"/>
  <c r="F11" i="45"/>
  <c r="E23" i="77"/>
  <c r="E22" i="77"/>
  <c r="G21" i="77"/>
  <c r="F21" i="77"/>
  <c r="E8" i="78"/>
  <c r="C8" i="69"/>
  <c r="I6" i="74"/>
  <c r="D6" i="74"/>
  <c r="C21" i="54"/>
  <c r="C20" i="54"/>
  <c r="C19" i="54"/>
  <c r="C18" i="54"/>
  <c r="C16" i="54"/>
  <c r="C15" i="54"/>
  <c r="C14" i="54"/>
  <c r="C13" i="54"/>
  <c r="C12" i="54" s="1"/>
  <c r="C10" i="54"/>
  <c r="C9" i="54"/>
  <c r="C7" i="54"/>
  <c r="C6" i="54"/>
  <c r="B15" i="40" s="1"/>
  <c r="F7" i="45"/>
  <c r="I7" i="45"/>
  <c r="L7" i="45"/>
  <c r="F8" i="45"/>
  <c r="I8" i="45"/>
  <c r="L8" i="45"/>
  <c r="F9" i="45"/>
  <c r="I9" i="45"/>
  <c r="L9" i="45"/>
  <c r="F10" i="45"/>
  <c r="I10" i="45"/>
  <c r="L10" i="45"/>
  <c r="F12" i="45"/>
  <c r="F13" i="45"/>
  <c r="I13" i="45"/>
  <c r="L13" i="45"/>
  <c r="H29" i="80"/>
  <c r="G29" i="80"/>
  <c r="G8" i="80" s="1"/>
  <c r="F29" i="80"/>
  <c r="F8" i="80" s="1"/>
  <c r="E29" i="80"/>
  <c r="E8" i="80" s="1"/>
  <c r="D29" i="80"/>
  <c r="D8" i="80" s="1"/>
  <c r="H8" i="80"/>
  <c r="F24" i="79"/>
  <c r="I24" i="79" s="1"/>
  <c r="F23" i="79"/>
  <c r="J23" i="79" s="1"/>
  <c r="F22" i="79"/>
  <c r="J22" i="79" s="1"/>
  <c r="F21" i="79"/>
  <c r="J21" i="79" s="1"/>
  <c r="F20" i="79"/>
  <c r="I20" i="79" s="1"/>
  <c r="J19" i="79"/>
  <c r="I19" i="79"/>
  <c r="F19" i="79"/>
  <c r="F18" i="79"/>
  <c r="I18" i="79" s="1"/>
  <c r="F17" i="79"/>
  <c r="J17" i="79" s="1"/>
  <c r="F16" i="79"/>
  <c r="I16" i="79" s="1"/>
  <c r="F15" i="79"/>
  <c r="I15" i="79" s="1"/>
  <c r="F14" i="79"/>
  <c r="J14" i="79" s="1"/>
  <c r="F13" i="79"/>
  <c r="J13" i="79" s="1"/>
  <c r="F12" i="79"/>
  <c r="I12" i="79" s="1"/>
  <c r="F11" i="79"/>
  <c r="J11" i="79" s="1"/>
  <c r="F10" i="79"/>
  <c r="J10" i="79" s="1"/>
  <c r="D30" i="78"/>
  <c r="D29" i="78"/>
  <c r="F28" i="78"/>
  <c r="E28" i="78"/>
  <c r="D19" i="78"/>
  <c r="D18" i="78"/>
  <c r="D17" i="78"/>
  <c r="D16" i="78"/>
  <c r="C11" i="78"/>
  <c r="F10" i="78"/>
  <c r="E10" i="78"/>
  <c r="D10" i="78"/>
  <c r="D11" i="78" s="1"/>
  <c r="G11" i="78" s="1"/>
  <c r="C8" i="78"/>
  <c r="M14" i="74" l="1"/>
  <c r="C12" i="45"/>
  <c r="C9" i="45"/>
  <c r="C8" i="45"/>
  <c r="C13" i="45"/>
  <c r="C7" i="45"/>
  <c r="J16" i="79"/>
  <c r="I11" i="79"/>
  <c r="C10" i="45"/>
  <c r="C11" i="45"/>
  <c r="D28" i="78"/>
  <c r="J12" i="79"/>
  <c r="I23" i="79"/>
  <c r="J15" i="79"/>
  <c r="J24" i="79"/>
  <c r="J20" i="79"/>
  <c r="E21" i="77"/>
  <c r="C6" i="74"/>
  <c r="M9" i="74"/>
  <c r="M10" i="74"/>
  <c r="M12" i="74"/>
  <c r="M11" i="74"/>
  <c r="M7" i="74"/>
  <c r="M13" i="74"/>
  <c r="M8" i="74"/>
  <c r="H6" i="74"/>
  <c r="E6" i="54"/>
  <c r="I13" i="79"/>
  <c r="I17" i="79"/>
  <c r="I21" i="79"/>
  <c r="I10" i="79"/>
  <c r="I14" i="79"/>
  <c r="I22" i="79"/>
  <c r="J18" i="79"/>
  <c r="D20" i="69"/>
  <c r="F20" i="69"/>
  <c r="E20" i="69"/>
  <c r="C22" i="69"/>
  <c r="C21" i="69"/>
  <c r="C23" i="69"/>
  <c r="D30" i="79" l="1"/>
  <c r="C15" i="74"/>
  <c r="C16" i="74"/>
  <c r="D28" i="79"/>
  <c r="D29" i="79"/>
  <c r="H23" i="77" l="1"/>
  <c r="H22" i="77"/>
  <c r="E20" i="77"/>
  <c r="E19" i="77"/>
  <c r="E18" i="77"/>
  <c r="E17" i="77"/>
  <c r="E16" i="77"/>
  <c r="E15" i="77"/>
  <c r="E12" i="77"/>
  <c r="E11" i="77"/>
  <c r="E10" i="77"/>
  <c r="E9" i="77"/>
  <c r="E8" i="77"/>
  <c r="E7" i="77"/>
  <c r="L10" i="76"/>
  <c r="I10" i="76"/>
  <c r="F10" i="76"/>
  <c r="L9" i="76"/>
  <c r="I9" i="76"/>
  <c r="F9" i="76"/>
  <c r="C9" i="76"/>
  <c r="F8" i="76"/>
  <c r="E7" i="76"/>
  <c r="N7" i="76"/>
  <c r="M7" i="76"/>
  <c r="K7" i="76"/>
  <c r="J7" i="76"/>
  <c r="H7" i="76"/>
  <c r="G7" i="76"/>
  <c r="L9" i="75"/>
  <c r="I9" i="75"/>
  <c r="F9" i="75"/>
  <c r="E6" i="75"/>
  <c r="C9" i="75"/>
  <c r="L8" i="75"/>
  <c r="I8" i="75"/>
  <c r="F8" i="75"/>
  <c r="C8" i="75"/>
  <c r="C7" i="75"/>
  <c r="N6" i="75"/>
  <c r="N10" i="75" s="1"/>
  <c r="M6" i="75"/>
  <c r="M10" i="75" s="1"/>
  <c r="K6" i="75"/>
  <c r="K10" i="75" s="1"/>
  <c r="J6" i="75"/>
  <c r="J10" i="75" s="1"/>
  <c r="H6" i="75"/>
  <c r="H10" i="75" s="1"/>
  <c r="G6" i="75"/>
  <c r="G10" i="75" s="1"/>
  <c r="F11" i="75" s="1"/>
  <c r="C14" i="73"/>
  <c r="C13" i="73"/>
  <c r="C12" i="73"/>
  <c r="C11" i="73"/>
  <c r="C10" i="73"/>
  <c r="C9" i="73"/>
  <c r="C8" i="73"/>
  <c r="C7" i="73"/>
  <c r="F6" i="73"/>
  <c r="E6" i="73"/>
  <c r="D6" i="73"/>
  <c r="D14" i="77" l="1"/>
  <c r="D13" i="77"/>
  <c r="C6" i="73"/>
  <c r="I6" i="75"/>
  <c r="L7" i="76"/>
  <c r="G25" i="77"/>
  <c r="C8" i="76"/>
  <c r="I7" i="76"/>
  <c r="F7" i="76"/>
  <c r="C10" i="76"/>
  <c r="D9" i="77"/>
  <c r="D22" i="77"/>
  <c r="D18" i="77"/>
  <c r="D12" i="77"/>
  <c r="D8" i="77"/>
  <c r="D19" i="77"/>
  <c r="D17" i="77"/>
  <c r="D11" i="77"/>
  <c r="D7" i="77"/>
  <c r="D20" i="77"/>
  <c r="D16" i="77"/>
  <c r="D10" i="77"/>
  <c r="D15" i="77"/>
  <c r="D23" i="77"/>
  <c r="F6" i="75"/>
  <c r="L6" i="75"/>
  <c r="D7" i="76"/>
  <c r="B25" i="77" s="1"/>
  <c r="D6" i="75"/>
  <c r="C6" i="75" s="1"/>
  <c r="F25" i="77" l="1"/>
  <c r="E26" i="77" s="1"/>
  <c r="C13" i="77"/>
  <c r="C14" i="77"/>
  <c r="C22" i="77"/>
  <c r="C18" i="77"/>
  <c r="C12" i="77"/>
  <c r="C8" i="77"/>
  <c r="C7" i="76"/>
  <c r="C23" i="77"/>
  <c r="C17" i="77"/>
  <c r="C11" i="77"/>
  <c r="C7" i="77"/>
  <c r="C20" i="77"/>
  <c r="C16" i="77"/>
  <c r="C10" i="77"/>
  <c r="C19" i="77"/>
  <c r="C15" i="77"/>
  <c r="C9" i="77"/>
  <c r="B27" i="77" l="1"/>
  <c r="C28" i="69"/>
  <c r="C27" i="69"/>
  <c r="F26" i="69"/>
  <c r="E26" i="69"/>
  <c r="D26" i="69"/>
  <c r="C25" i="69"/>
  <c r="C24" i="69"/>
  <c r="C19" i="69"/>
  <c r="C18" i="69"/>
  <c r="C17" i="69"/>
  <c r="F16" i="69"/>
  <c r="F10" i="69" s="1"/>
  <c r="E16" i="69"/>
  <c r="E10" i="69" s="1"/>
  <c r="D16" i="69"/>
  <c r="D10" i="69" s="1"/>
  <c r="C15" i="69"/>
  <c r="C14" i="69"/>
  <c r="C13" i="69"/>
  <c r="C12" i="69"/>
  <c r="C11" i="69"/>
  <c r="C9" i="69"/>
  <c r="C7" i="69"/>
  <c r="C6" i="69"/>
  <c r="F5" i="69"/>
  <c r="E5" i="69"/>
  <c r="D5" i="69"/>
  <c r="C5" i="69" l="1"/>
  <c r="C20" i="69"/>
  <c r="C16" i="69"/>
  <c r="C26" i="69"/>
  <c r="C10" i="69"/>
  <c r="F17" i="46" l="1"/>
  <c r="I17" i="46"/>
  <c r="L17" i="46"/>
  <c r="D17" i="73" l="1"/>
  <c r="L18" i="46"/>
  <c r="I18" i="46"/>
  <c r="F18" i="46"/>
  <c r="L16" i="46"/>
  <c r="I16" i="46"/>
  <c r="F16" i="46"/>
  <c r="L15" i="46"/>
  <c r="I15" i="46"/>
  <c r="F15" i="46"/>
  <c r="C15" i="46"/>
  <c r="L14" i="46"/>
  <c r="I14" i="46"/>
  <c r="F14" i="46"/>
  <c r="C14" i="46"/>
  <c r="N13" i="46"/>
  <c r="M13" i="46"/>
  <c r="K13" i="46"/>
  <c r="J13" i="46"/>
  <c r="H13" i="46"/>
  <c r="G13" i="46"/>
  <c r="L12" i="46"/>
  <c r="I12" i="46"/>
  <c r="F12" i="46"/>
  <c r="C12" i="46"/>
  <c r="L11" i="46"/>
  <c r="I11" i="46"/>
  <c r="F11" i="46"/>
  <c r="C11" i="46"/>
  <c r="L10" i="46"/>
  <c r="I10" i="46"/>
  <c r="F10" i="46"/>
  <c r="C10" i="46"/>
  <c r="L8" i="46"/>
  <c r="I8" i="46"/>
  <c r="F8" i="46"/>
  <c r="N7" i="46"/>
  <c r="M7" i="46"/>
  <c r="K7" i="46"/>
  <c r="J7" i="46"/>
  <c r="H7" i="46"/>
  <c r="G7" i="46"/>
  <c r="D7" i="46" s="1"/>
  <c r="E7" i="46" l="1"/>
  <c r="L13" i="46"/>
  <c r="I7" i="46"/>
  <c r="F7" i="46"/>
  <c r="L7" i="46"/>
  <c r="I13" i="46"/>
  <c r="F13" i="46"/>
  <c r="C18" i="46"/>
  <c r="C8" i="46"/>
  <c r="C17" i="46"/>
  <c r="C16" i="46"/>
  <c r="C7" i="46" l="1"/>
  <c r="C13" i="46"/>
  <c r="L8" i="60" l="1"/>
  <c r="I8" i="60"/>
  <c r="F8" i="60"/>
  <c r="L7" i="60"/>
  <c r="I7" i="60"/>
  <c r="F7" i="60"/>
  <c r="L6" i="60"/>
  <c r="I6" i="60"/>
  <c r="F6" i="60"/>
  <c r="C7" i="60" l="1"/>
  <c r="C6" i="60"/>
  <c r="C8" i="60"/>
  <c r="L14" i="40" l="1"/>
  <c r="I14" i="40"/>
  <c r="F14" i="40"/>
  <c r="L13" i="40"/>
  <c r="I13" i="40"/>
  <c r="F13" i="40"/>
  <c r="N12" i="40"/>
  <c r="M12" i="40"/>
  <c r="K12" i="40"/>
  <c r="J12" i="40"/>
  <c r="H12" i="40"/>
  <c r="G12" i="40"/>
  <c r="L11" i="40"/>
  <c r="I11" i="40"/>
  <c r="F11" i="40"/>
  <c r="L10" i="40"/>
  <c r="I10" i="40"/>
  <c r="F10" i="40"/>
  <c r="L9" i="40"/>
  <c r="I9" i="40"/>
  <c r="F9" i="40"/>
  <c r="L8" i="40"/>
  <c r="I8" i="40"/>
  <c r="F8" i="40"/>
  <c r="L7" i="40"/>
  <c r="I7" i="40"/>
  <c r="F7" i="40"/>
  <c r="L6" i="40"/>
  <c r="I6" i="40"/>
  <c r="F6" i="40"/>
  <c r="J15" i="40" l="1"/>
  <c r="J11" i="76"/>
  <c r="K15" i="40"/>
  <c r="K11" i="76"/>
  <c r="G15" i="40"/>
  <c r="G11" i="76"/>
  <c r="M15" i="40"/>
  <c r="M11" i="76"/>
  <c r="H15" i="40"/>
  <c r="F16" i="40" s="1"/>
  <c r="H11" i="76"/>
  <c r="N15" i="40"/>
  <c r="N11" i="76"/>
  <c r="C7" i="40"/>
  <c r="C9" i="40"/>
  <c r="C6" i="40"/>
  <c r="C8" i="40"/>
  <c r="C11" i="40"/>
  <c r="F12" i="40"/>
  <c r="C10" i="40"/>
  <c r="I12" i="40"/>
  <c r="C13" i="40"/>
  <c r="C14" i="40"/>
  <c r="L12" i="40"/>
  <c r="E12" i="40"/>
  <c r="D12" i="40"/>
  <c r="G12" i="76" l="1"/>
  <c r="C12" i="40"/>
</calcChain>
</file>

<file path=xl/sharedStrings.xml><?xml version="1.0" encoding="utf-8"?>
<sst xmlns="http://schemas.openxmlformats.org/spreadsheetml/2006/main" count="3062" uniqueCount="1550">
  <si>
    <t>Total</t>
  </si>
  <si>
    <t>Código Secuencial:</t>
  </si>
  <si>
    <t>01</t>
  </si>
  <si>
    <t>02</t>
  </si>
  <si>
    <t>03</t>
  </si>
  <si>
    <t>04</t>
  </si>
  <si>
    <t>05</t>
  </si>
  <si>
    <t>06</t>
  </si>
  <si>
    <t>07</t>
  </si>
  <si>
    <t>Dependencia:</t>
  </si>
  <si>
    <t>08</t>
  </si>
  <si>
    <t>09</t>
  </si>
  <si>
    <t>10</t>
  </si>
  <si>
    <t>Circuito Escolar:</t>
  </si>
  <si>
    <t>Institución:</t>
  </si>
  <si>
    <t>11</t>
  </si>
  <si>
    <t>13</t>
  </si>
  <si>
    <t>Mu-
jeres</t>
  </si>
  <si>
    <t>Hom-
bres</t>
  </si>
  <si>
    <t>CODINS</t>
  </si>
  <si>
    <t>CODIGO</t>
  </si>
  <si>
    <t>NOMBRE</t>
  </si>
  <si>
    <t>REGION</t>
  </si>
  <si>
    <t>PR</t>
  </si>
  <si>
    <t>CAN</t>
  </si>
  <si>
    <t>DIS</t>
  </si>
  <si>
    <t>PROVINCIA</t>
  </si>
  <si>
    <t>CANTON</t>
  </si>
  <si>
    <t>DISTRITO</t>
  </si>
  <si>
    <t>POBLADO</t>
  </si>
  <si>
    <t>DIRECTOR</t>
  </si>
  <si>
    <t>1</t>
  </si>
  <si>
    <t>2</t>
  </si>
  <si>
    <t>DESAMPARADOS</t>
  </si>
  <si>
    <t>3</t>
  </si>
  <si>
    <t>OCCIDENTE</t>
  </si>
  <si>
    <t>ALAJUELA</t>
  </si>
  <si>
    <t>LIMON</t>
  </si>
  <si>
    <t>7</t>
  </si>
  <si>
    <t>COTO</t>
  </si>
  <si>
    <t>6</t>
  </si>
  <si>
    <t>PUNTARENAS</t>
  </si>
  <si>
    <t>SARAPIQUI</t>
  </si>
  <si>
    <t>4</t>
  </si>
  <si>
    <t>HEREDIA</t>
  </si>
  <si>
    <t>SANTA CRUZ</t>
  </si>
  <si>
    <t>5</t>
  </si>
  <si>
    <t>CARTAGO</t>
  </si>
  <si>
    <t>LA UNION</t>
  </si>
  <si>
    <t>SAN ANTONIO</t>
  </si>
  <si>
    <t>PURISCAL</t>
  </si>
  <si>
    <t>SANTIAGO</t>
  </si>
  <si>
    <t>SAN PEDRO</t>
  </si>
  <si>
    <t>LIBERIA</t>
  </si>
  <si>
    <t>BAGACES</t>
  </si>
  <si>
    <t>PEREZ ZELEDON</t>
  </si>
  <si>
    <t>19</t>
  </si>
  <si>
    <t>AGUIRRE</t>
  </si>
  <si>
    <t>PALMARES</t>
  </si>
  <si>
    <t>CAÑAS</t>
  </si>
  <si>
    <t>TILARAN</t>
  </si>
  <si>
    <t>SIQUIRRES</t>
  </si>
  <si>
    <t>GUAPILES</t>
  </si>
  <si>
    <t>LEON CORTES</t>
  </si>
  <si>
    <t>TURRIALBA</t>
  </si>
  <si>
    <t>NICOYA</t>
  </si>
  <si>
    <t>Dirección Regional:</t>
  </si>
  <si>
    <t>Código Presupuestario:</t>
  </si>
  <si>
    <t>Crack</t>
  </si>
  <si>
    <t>Cocaína</t>
  </si>
  <si>
    <t>NOTA:</t>
  </si>
  <si>
    <t>19 y más</t>
  </si>
  <si>
    <t>1.</t>
  </si>
  <si>
    <t>2.</t>
  </si>
  <si>
    <t>3.</t>
  </si>
  <si>
    <t>Definitivas</t>
  </si>
  <si>
    <t>Temporales</t>
  </si>
  <si>
    <t>4.</t>
  </si>
  <si>
    <t>Tipos de Violencia</t>
  </si>
  <si>
    <t>Verbal</t>
  </si>
  <si>
    <t>Física</t>
  </si>
  <si>
    <t>Escrita</t>
  </si>
  <si>
    <t>Robos</t>
  </si>
  <si>
    <t>Destrucción de Materiales</t>
  </si>
  <si>
    <t>1/ Personal Docente-Administrativo, Administrativo y de Servicio.</t>
  </si>
  <si>
    <t>2/ Por favor, especifique los otros tipos de violencia que se presentan en su institución.</t>
  </si>
  <si>
    <t>pcd</t>
  </si>
  <si>
    <t>OBSERVACIONES/COMENTARIOS:</t>
  </si>
  <si>
    <t>Hombres</t>
  </si>
  <si>
    <t>Mujeres</t>
  </si>
  <si>
    <t>CANTIDAD DE ADECUACIONES CURRICULARES</t>
  </si>
  <si>
    <t>De acceso</t>
  </si>
  <si>
    <t>No significativa</t>
  </si>
  <si>
    <t>Significativa</t>
  </si>
  <si>
    <t>ESTUDIANTES QUE SE BENEFICIARON CON LA IMPLEMENTACIÓN DE PROGRAMAS</t>
  </si>
  <si>
    <t>Programa</t>
  </si>
  <si>
    <t>Tipo de Adecuación</t>
  </si>
  <si>
    <t>5.</t>
  </si>
  <si>
    <t>Suspensiones por agresión que se registraron en el presente curso lectivo:</t>
  </si>
  <si>
    <t>6.</t>
  </si>
  <si>
    <t>7.</t>
  </si>
  <si>
    <t>¿Cantidad de armas blancas decomisadas?</t>
  </si>
  <si>
    <t>¿Cantidad de armas de fuego decomisadas?</t>
  </si>
  <si>
    <t>MOVIMIENTOS DE MATRÍCULA</t>
  </si>
  <si>
    <t>¿Cantidad de estudiantes encontrados con arma de fuego?</t>
  </si>
  <si>
    <t>¿Cantidad de estudiantes encontrados con arma blanca?</t>
  </si>
  <si>
    <t>Saber Elegir, Saber Ganar</t>
  </si>
  <si>
    <t>Estado de Derecho y Cultura de Legalidad</t>
  </si>
  <si>
    <t>SAN JOSE CENTRAL</t>
  </si>
  <si>
    <t>SAN JOSE NORTE</t>
  </si>
  <si>
    <t>GRANDE DE TERRABA</t>
  </si>
  <si>
    <t>Ubicación (PR/CA/DI):</t>
  </si>
  <si>
    <t>CUADRO 1</t>
  </si>
  <si>
    <t>CUADRO 2</t>
  </si>
  <si>
    <t>CUADRO 3</t>
  </si>
  <si>
    <t>CUADRO 4</t>
  </si>
  <si>
    <t>CUADRO 5</t>
  </si>
  <si>
    <t>CUADRO 7</t>
  </si>
  <si>
    <t>Alcohol</t>
  </si>
  <si>
    <t>SEGÚN EFECTOS EN EL SISTEMA NERVIOSO CENTRAL</t>
  </si>
  <si>
    <t>Depresoras</t>
  </si>
  <si>
    <t>Benzodiazepinas</t>
  </si>
  <si>
    <t>Estimulantes</t>
  </si>
  <si>
    <t>Cafeína</t>
  </si>
  <si>
    <t>Anfetaminas (Éxtasis)</t>
  </si>
  <si>
    <t>CASOS DE VIOLENCIA INTRAFAMILIAR Y EXTRAFAMILIAR</t>
  </si>
  <si>
    <t>Violencia Intrafamiliar</t>
  </si>
  <si>
    <t>Sexual</t>
  </si>
  <si>
    <t>Negligencia</t>
  </si>
  <si>
    <t>Violencia Extrafamiliar</t>
  </si>
  <si>
    <t>Violación sexual</t>
  </si>
  <si>
    <t>Abuso sexual</t>
  </si>
  <si>
    <t>Relación impropia</t>
  </si>
  <si>
    <t>Explotación sexual comercial</t>
  </si>
  <si>
    <t>Trata de personas</t>
  </si>
  <si>
    <t>Laboral</t>
  </si>
  <si>
    <t>Tráfico</t>
  </si>
  <si>
    <t>Violencia en el Noviazgo</t>
  </si>
  <si>
    <t>DATOS SOBRE OTROS TIPOS DE VIOLENCIA</t>
  </si>
  <si>
    <t>Sí</t>
  </si>
  <si>
    <t>No</t>
  </si>
  <si>
    <t>Responda sí o no.</t>
  </si>
  <si>
    <t>¿Cuenta el centro educativo con Grupo de Convivencia?</t>
  </si>
  <si>
    <t>¿Se están acatando en el centro educativo los protocolos de actuación ante situaciones de violencia?</t>
  </si>
  <si>
    <t>Cantidad de Casos</t>
  </si>
  <si>
    <t>Cantidad de estudiantes involucrados</t>
  </si>
  <si>
    <t>8.</t>
  </si>
  <si>
    <t>¿Cantidad de estudiantes encontrados con arma contusa?</t>
  </si>
  <si>
    <t>9.</t>
  </si>
  <si>
    <t>¿Cantidad de estudiantes encontrados con arma hechiza?</t>
  </si>
  <si>
    <t>10.</t>
  </si>
  <si>
    <t>11.</t>
  </si>
  <si>
    <t>12.</t>
  </si>
  <si>
    <t>¿Cantidad de armas contusas decomisadas?</t>
  </si>
  <si>
    <t>13.</t>
  </si>
  <si>
    <t>¿Cantidad de armas hechizas decomisadas?</t>
  </si>
  <si>
    <t>Suspensiones.</t>
  </si>
  <si>
    <t>14.</t>
  </si>
  <si>
    <t>15.</t>
  </si>
  <si>
    <t>Entre estudiantes</t>
  </si>
  <si>
    <t>De estudiantes a docentes</t>
  </si>
  <si>
    <t>De docentes a estudiantes</t>
  </si>
  <si>
    <t>Psicológica</t>
  </si>
  <si>
    <t>Acoso Sexual y Hostigamiento Sexual</t>
  </si>
  <si>
    <t>Discriminación por xenofobia</t>
  </si>
  <si>
    <t>Discriminación racial</t>
  </si>
  <si>
    <t>Discriminación por orientación sexual</t>
  </si>
  <si>
    <t>EL INVU</t>
  </si>
  <si>
    <t>INVU LA ROTONDA</t>
  </si>
  <si>
    <t>PALMAR NORTE</t>
  </si>
  <si>
    <t>BATAN</t>
  </si>
  <si>
    <t>JUNTA NARANJO</t>
  </si>
  <si>
    <t>GUAYCARA</t>
  </si>
  <si>
    <t>COPEY</t>
  </si>
  <si>
    <t>15</t>
  </si>
  <si>
    <t>SAN RAFAEL</t>
  </si>
  <si>
    <t>Reporte la cantidad de casos en que se han implementado los siguientes protocolos en el Centro Educativo.  Además, indique la cantidad de estudiantes involucrados en los casos mencionados.</t>
  </si>
  <si>
    <t>CUADRO 6</t>
  </si>
  <si>
    <t>a.</t>
  </si>
  <si>
    <t>b.</t>
  </si>
  <si>
    <t>c.</t>
  </si>
  <si>
    <t>16.</t>
  </si>
  <si>
    <t>Embarazo:</t>
  </si>
  <si>
    <t>Maternidad:</t>
  </si>
  <si>
    <t>Paternidad:</t>
  </si>
  <si>
    <t>Protocolo de:</t>
  </si>
  <si>
    <t>ALAJUELA / ALAJUELA / ALAJUELA</t>
  </si>
  <si>
    <t>CARTAGO / CARTAGO / ORIENTAL</t>
  </si>
  <si>
    <t>HEREDIA / HEREDIA / HEREDIA</t>
  </si>
  <si>
    <t>GUANACASTE / LIBERIA / LIBERIA</t>
  </si>
  <si>
    <t>PUNTARENAS / PUNTARENAS / PUNTARENAS</t>
  </si>
  <si>
    <t>HEREDIA / BARVA / BARVA</t>
  </si>
  <si>
    <t>GUANACASTE / NICOYA / NICOYA</t>
  </si>
  <si>
    <t>ALAJUELA / GRECIA / GRECIA</t>
  </si>
  <si>
    <t>HEREDIA / SANTO DOMINGO / SANTO DOMINGO</t>
  </si>
  <si>
    <t>GUANACASTE / SANTA CRUZ / SANTA CRUZ</t>
  </si>
  <si>
    <t>PUNTARENAS / BUENOS AIRES / BUENOS AIRES</t>
  </si>
  <si>
    <t>LIMON / SIQUIRRES / SIQUIRRES</t>
  </si>
  <si>
    <t>ALAJUELA / SAN MATEO / SAN MATEO</t>
  </si>
  <si>
    <t>GUANACASTE / BAGACES / BAGACES</t>
  </si>
  <si>
    <t>PUNTARENAS / MONTES DE ORO / MIRAMAR</t>
  </si>
  <si>
    <t>LIMON / TALAMANCA / BRATSI</t>
  </si>
  <si>
    <t>ALAJUELA / ATENAS / ATENAS</t>
  </si>
  <si>
    <t>CARTAGO / TURRIALBA / TURRIALBA</t>
  </si>
  <si>
    <t>HEREDIA / SAN RAFAEL / SAN RAFAEL</t>
  </si>
  <si>
    <t>GUANACASTE / CARRILLO / FILADELFIA</t>
  </si>
  <si>
    <t>LIMON / MATINA / MATINA</t>
  </si>
  <si>
    <t>ALAJUELA / NARANJO / NARANJO</t>
  </si>
  <si>
    <t>CARTAGO / ALVARADO / PACAYAS</t>
  </si>
  <si>
    <t>HEREDIA / SAN ISIDRO / SAN ISIDRO</t>
  </si>
  <si>
    <t>GUANACASTE / CAÑAS / CAÑAS</t>
  </si>
  <si>
    <t>ALAJUELA / PALMARES / PALMARES</t>
  </si>
  <si>
    <t>CARTAGO / OREAMUNO / SAN RAFAEL</t>
  </si>
  <si>
    <t>GUANACASTE / ABANGARES / LAS JUNTAS</t>
  </si>
  <si>
    <t>PUNTARENAS / GOLFITO / GOLFITO</t>
  </si>
  <si>
    <t>PUNTARENAS / COTO BRUS / SAN VITO</t>
  </si>
  <si>
    <t>ALAJUELA / OROTINA / OROTINA</t>
  </si>
  <si>
    <t>HEREDIA / SAN PABLO / SAN PABLO</t>
  </si>
  <si>
    <t>GUANACASTE / NANDAYURE / CARMONA</t>
  </si>
  <si>
    <t>PUNTARENAS / PARRITA / PARRITA</t>
  </si>
  <si>
    <t>ALAJUELA / SAN CARLOS / QUESADA</t>
  </si>
  <si>
    <t>GUANACASTE / LA CRUZ / LA CRUZ</t>
  </si>
  <si>
    <t>PUNTARENAS / CORREDORES / CORREDOR</t>
  </si>
  <si>
    <t>ALAJUELA / ZARCERO / ZARCERO</t>
  </si>
  <si>
    <t>GUANACASTE / HOJANCHA / HOJANCHA</t>
  </si>
  <si>
    <t>CARTAGO / CARTAGO / OCCIDENTAL</t>
  </si>
  <si>
    <t>HEREDIA / HEREDIA / MERCEDES</t>
  </si>
  <si>
    <t>GUANACASTE / LIBERIA / CAÑAS DULCES</t>
  </si>
  <si>
    <t>PUNTARENAS / PUNTARENAS / PITAHAYA</t>
  </si>
  <si>
    <t>HEREDIA / BARVA / SAN PEDRO</t>
  </si>
  <si>
    <t>PUNTARENAS / ESPARZA / SAN JUAN GRANDE</t>
  </si>
  <si>
    <t>ALAJUELA / GRECIA / SAN ISIDRO</t>
  </si>
  <si>
    <t>HEREDIA / SANTO DOMINGO / SAN VICENTE</t>
  </si>
  <si>
    <t>LIMON / SIQUIRRES / PACUARITO</t>
  </si>
  <si>
    <t>ALAJUELA / SAN MATEO / DESMONTE</t>
  </si>
  <si>
    <t>LIMON / TALAMANCA / SIXAOLA</t>
  </si>
  <si>
    <t>CARTAGO / TURRIALBA / LA SUIZA</t>
  </si>
  <si>
    <t>HEREDIA / SAN RAFAEL / SAN JOSECITO</t>
  </si>
  <si>
    <t>GUANACASTE / CARRILLO / PALMIRA</t>
  </si>
  <si>
    <t>PUNTARENAS / OSA / PALMAR</t>
  </si>
  <si>
    <t>ALAJUELA / NARANJO / SAN MIGUEL</t>
  </si>
  <si>
    <t>CARTAGO / ALVARADO / CERVANTES</t>
  </si>
  <si>
    <t>GUANACASTE / CAÑAS / PALMIRA</t>
  </si>
  <si>
    <t>ALAJUELA / PALMARES / ZARAGOZA</t>
  </si>
  <si>
    <t>CARTAGO / OREAMUNO / COT</t>
  </si>
  <si>
    <t>GUANACASTE / ABANGARES / SIERRA</t>
  </si>
  <si>
    <t>CARTAGO / EL GUARCO / SAN ISIDRO</t>
  </si>
  <si>
    <t>HEREDIA / FLORES / BARRANTES</t>
  </si>
  <si>
    <t>PUNTARENAS / COTO BRUS / SABALITO</t>
  </si>
  <si>
    <t>ALAJUELA / OROTINA / EL MASTATE</t>
  </si>
  <si>
    <t>ALAJUELA / ALAJUELA / CARRIZAL</t>
  </si>
  <si>
    <t>ALAJUELA / ALAJUELA / SAN ANTONIO</t>
  </si>
  <si>
    <t>GUANACASTE / NANDAYURE / SANTA RITA</t>
  </si>
  <si>
    <t>ALAJUELA / ALAJUELA / SAN ISIDRO</t>
  </si>
  <si>
    <t>ALAJUELA / SAN CARLOS / FLORENCIA</t>
  </si>
  <si>
    <t>ALAJUELA / ALAJUELA / SABANILLA</t>
  </si>
  <si>
    <t>ALAJUELA / ALAJUELA / SAN RAFAEL</t>
  </si>
  <si>
    <t>GUANACASTE / LA CRUZ / SANTA CECILIA</t>
  </si>
  <si>
    <t>PUNTARENAS / CORREDORES / LA CUESTA</t>
  </si>
  <si>
    <t>ALAJUELA / ALAJUELA / DESAMPARADOS</t>
  </si>
  <si>
    <t>ALAJUELA / ZARCERO / LAGUNA</t>
  </si>
  <si>
    <t>ALAJUELA / ALAJUELA / TAMBOR</t>
  </si>
  <si>
    <t>GUANACASTE / HOJANCHA / MONTE ROMO</t>
  </si>
  <si>
    <t>ALAJUELA / ALAJUELA / GARITA</t>
  </si>
  <si>
    <t>CARTAGO / CARTAGO / CARMEN</t>
  </si>
  <si>
    <t>HEREDIA / HEREDIA / SAN FRANCISCO</t>
  </si>
  <si>
    <t>GUANACASTE / LIBERIA / MAYORGA</t>
  </si>
  <si>
    <t>PUNTARENAS / PUNTARENAS / CHOMES</t>
  </si>
  <si>
    <t>HEREDIA / BARVA / SAN PABLO</t>
  </si>
  <si>
    <t>GUANACASTE / NICOYA / SAN ANTONIO</t>
  </si>
  <si>
    <t>PUNTARENAS / ESPARZA / MACACONA</t>
  </si>
  <si>
    <t>ALAJUELA / GRECIA / SAN ROQUE</t>
  </si>
  <si>
    <t>ALAJUELA / GRECIA / TACARES</t>
  </si>
  <si>
    <t>HEREDIA / SANTO DOMINGO / SAN MIGUEL</t>
  </si>
  <si>
    <t>ALAJUELA / GRECIA / PUENTE DE PIEDRA</t>
  </si>
  <si>
    <t>GUANACASTE / SANTA CRUZ / VEINTISIETE DE ABRIL</t>
  </si>
  <si>
    <t>ALAJUELA / GRECIA / BOLIVAR</t>
  </si>
  <si>
    <t>PUNTARENAS / BUENOS AIRES / POTRERO GRANDE</t>
  </si>
  <si>
    <t>LIMON / SIQUIRRES / FLORIDA</t>
  </si>
  <si>
    <t>ALAJUELA / SAN MATEO / LABRADOR</t>
  </si>
  <si>
    <t>GUANACASTE / BAGACES / MOGOTE</t>
  </si>
  <si>
    <t>ALAJUELA / ATENAS / MERCEDES</t>
  </si>
  <si>
    <t>PUNTARENAS / MONTES DE ORO / SAN ISIDRO</t>
  </si>
  <si>
    <t>ALAJUELA / ATENAS / SAN ISIDRO</t>
  </si>
  <si>
    <t>LIMON / TALAMANCA / CAHUITA</t>
  </si>
  <si>
    <t>ALAJUELA / ATENAS / SANTA EULALIA</t>
  </si>
  <si>
    <t>CARTAGO / TURRIALBA / PERALTA</t>
  </si>
  <si>
    <t>ALAJUELA / ATENAS / ESCOBAL</t>
  </si>
  <si>
    <t>HEREDIA / SAN RAFAEL / SANTIAGO</t>
  </si>
  <si>
    <t>GUANACASTE / CARRILLO / SARDINAL</t>
  </si>
  <si>
    <t>PUNTARENAS / OSA / SIERPE</t>
  </si>
  <si>
    <t>LIMON / MATINA / CARRANDI</t>
  </si>
  <si>
    <t>ALAJUELA / NARANJO / CIRRI SUR</t>
  </si>
  <si>
    <t>ALAJUELA / NARANJO / SAN JUAN</t>
  </si>
  <si>
    <t>CARTAGO / ALVARADO / CAPELLADES</t>
  </si>
  <si>
    <t>ALAJUELA / NARANJO / PALMITOS</t>
  </si>
  <si>
    <t>GUANACASTE / CAÑAS / SAN MIGUEL</t>
  </si>
  <si>
    <t>ALAJUELA / PALMARES / BUENOS AIRES</t>
  </si>
  <si>
    <t>ALAJUELA / PALMARES / SANTIAGO</t>
  </si>
  <si>
    <t>ALAJUELA / PALMARES / CANDELARIA</t>
  </si>
  <si>
    <t>CARTAGO / OREAMUNO / POTRERO CERRADO</t>
  </si>
  <si>
    <t>GUANACASTE / ABANGARES / SAN JUAN</t>
  </si>
  <si>
    <t>CARTAGO / EL GUARCO / TOBOSI</t>
  </si>
  <si>
    <t>HEREDIA / FLORES / LLORENTE</t>
  </si>
  <si>
    <t>ALAJUELA / OROTINA / COYOLAR</t>
  </si>
  <si>
    <t>ALAJUELA / OROTINA / LA CEIBA</t>
  </si>
  <si>
    <t>GUANACASTE / NANDAYURE / ZAPOTAL</t>
  </si>
  <si>
    <t>ALAJUELA / SAN CARLOS / BUENAVISTA</t>
  </si>
  <si>
    <t>GUANACASTE / LA CRUZ / LA GARITA</t>
  </si>
  <si>
    <t>ALAJUELA / SAN CARLOS / VENECIA</t>
  </si>
  <si>
    <t>PUNTARENAS / CORREDORES / CANOAS</t>
  </si>
  <si>
    <t>ALAJUELA / SAN CARLOS / PITAL</t>
  </si>
  <si>
    <t>ALAJUELA / SAN CARLOS / LA TIGRA</t>
  </si>
  <si>
    <t>ALAJUELA / SAN CARLOS / LA PALMERA</t>
  </si>
  <si>
    <t>ALAJUELA / SAN CARLOS / VENADO</t>
  </si>
  <si>
    <t>ALAJUELA / SAN CARLOS / CUTRIS</t>
  </si>
  <si>
    <t>ALAJUELA / SAN CARLOS / MONTERREY</t>
  </si>
  <si>
    <t>ALAJUELA / SAN CARLOS / POCOSOL</t>
  </si>
  <si>
    <t>HEREDIA / HEREDIA / ULLOA</t>
  </si>
  <si>
    <t>GUANACASTE / LIBERIA / NACASCOLO</t>
  </si>
  <si>
    <t>PUNTARENAS / PUNTARENAS / LEPANTO</t>
  </si>
  <si>
    <t>ALAJUELA / ZARCERO / GUADALUPE</t>
  </si>
  <si>
    <t>ALAJUELA / ZARCERO / PALMIRA</t>
  </si>
  <si>
    <t>ALAJUELA / ZARCERO / ZAPOTE</t>
  </si>
  <si>
    <t>ALAJUELA / ZARCERO / BRISAS</t>
  </si>
  <si>
    <t>HEREDIA / BARVA / SAN ROQUE</t>
  </si>
  <si>
    <t>PUNTARENAS / ESPARZA / SAN RAFAEL</t>
  </si>
  <si>
    <t>ALAJUELA / UPALA / UPALA</t>
  </si>
  <si>
    <t>ALAJUELA / UPALA / AGUAS CLARAS</t>
  </si>
  <si>
    <t>HEREDIA / SANTO DOMINGO / PARACITO</t>
  </si>
  <si>
    <t>GUANACASTE / SANTA CRUZ / TEMPATE</t>
  </si>
  <si>
    <t>ALAJUELA / UPALA / BIJAGUA</t>
  </si>
  <si>
    <t>PUNTARENAS / BUENOS AIRES / BORUCA</t>
  </si>
  <si>
    <t>ALAJUELA / UPALA / DELICIAS</t>
  </si>
  <si>
    <t>LIMON / SIQUIRRES / GERMANIA</t>
  </si>
  <si>
    <t>ALAJUELA / UPALA / YOLILLAL</t>
  </si>
  <si>
    <t>ALAJUELA / UPALA / CANALETE</t>
  </si>
  <si>
    <t>ALAJUELA / LOS CHILES / LOS CHILES</t>
  </si>
  <si>
    <t>ALAJUELA / LOS CHILES / CAÑO NEGRO</t>
  </si>
  <si>
    <t>LIMON / TALAMANCA / TELIRE</t>
  </si>
  <si>
    <t>ALAJUELA / LOS CHILES / EL AMPARO</t>
  </si>
  <si>
    <t>ALAJUELA / LOS CHILES / SAN JORGE</t>
  </si>
  <si>
    <t>CARTAGO / TURRIALBA / SANTA CRUZ</t>
  </si>
  <si>
    <t>ALAJUELA / GUATUSO / SAN RAFAEL</t>
  </si>
  <si>
    <t>ALAJUELA / GUATUSO / BUENAVISTA</t>
  </si>
  <si>
    <t>ALAJUELA / GUATUSO / COTE</t>
  </si>
  <si>
    <t>ALAJUELA / GUATUSO / KATIRA</t>
  </si>
  <si>
    <t>HEREDIA / SAN ISIDRO / SAN FRANCISCO</t>
  </si>
  <si>
    <t>GUANACASTE / CAÑAS / BEBEDERO</t>
  </si>
  <si>
    <t>CARTAGO / OREAMUNO / CIPRESES</t>
  </si>
  <si>
    <t>GUANACASTE / ABANGARES / COLORADO</t>
  </si>
  <si>
    <t>CARTAGO / CARTAGO / CORRALILLO</t>
  </si>
  <si>
    <t>CARTAGO / CARTAGO / TIERRA BLANCA</t>
  </si>
  <si>
    <t>CARTAGO / EL GUARCO / PATIO DE AGUA</t>
  </si>
  <si>
    <t>CARTAGO / CARTAGO / LLANO GRANDE</t>
  </si>
  <si>
    <t>CARTAGO / CARTAGO / QUEBRADILLA</t>
  </si>
  <si>
    <t>PUNTARENAS / COTO BRUS / LIMONCITO</t>
  </si>
  <si>
    <t>GUANACASTE / NANDAYURE / SAN PABLO</t>
  </si>
  <si>
    <t>GUANACASTE / LA CRUZ / SANTA ELENA</t>
  </si>
  <si>
    <t>PUNTARENAS / CORREDORES / LAUREL</t>
  </si>
  <si>
    <t>GUANACASTE / HOJANCHA / HUACAS</t>
  </si>
  <si>
    <t>HEREDIA / HEREDIA / VARABLANCA</t>
  </si>
  <si>
    <t>PUNTARENAS / PUNTARENAS / PAQUERA</t>
  </si>
  <si>
    <t>CARTAGO / TURRIALBA / SANTA TERESITA</t>
  </si>
  <si>
    <t>CARTAGO / TURRIALBA / PAVONES</t>
  </si>
  <si>
    <t>CARTAGO / TURRIALBA / TUIS</t>
  </si>
  <si>
    <t>CARTAGO / TURRIALBA / TAYUTIC</t>
  </si>
  <si>
    <t>CARTAGO / TURRIALBA / SANTA ROSA</t>
  </si>
  <si>
    <t>CARTAGO / TURRIALBA / TRES EQUIS</t>
  </si>
  <si>
    <t>CARTAGO / TURRIALBA / LA ISABEL</t>
  </si>
  <si>
    <t>GUANACASTE / SANTA CRUZ / CARTAGENA</t>
  </si>
  <si>
    <t>PUNTARENAS / BUENOS AIRES / PILAS</t>
  </si>
  <si>
    <t>CARTAGO / OREAMUNO / SANTA ROSA</t>
  </si>
  <si>
    <t>PUNTARENAS / OSA / PIEDRAS BLANCAS</t>
  </si>
  <si>
    <t>GUANACASTE / CAÑAS / POROZAL</t>
  </si>
  <si>
    <t>PUNTARENAS / COTO BRUS / PITTIER</t>
  </si>
  <si>
    <t>GUANACASTE / NANDAYURE / PORVENIR</t>
  </si>
  <si>
    <t>HEREDIA / SANTO DOMINGO / SANTA ROSA</t>
  </si>
  <si>
    <t>HEREDIA / SANTO DOMINGO / TURES</t>
  </si>
  <si>
    <t>GUANACASTE / HOJANCHA / MATAMBU</t>
  </si>
  <si>
    <t>PUNTARENAS / PUNTARENAS / MANZANILLO</t>
  </si>
  <si>
    <t>GUANACASTE / NICOYA / NOSARA</t>
  </si>
  <si>
    <t>PUNTARENAS / ESPARZA / CALDERA</t>
  </si>
  <si>
    <t>PUNTARENAS / BUENOS AIRES / COLINAS</t>
  </si>
  <si>
    <t>GUANACASTE / NANDAYURE / BEJUCO</t>
  </si>
  <si>
    <t>PUNTARENAS / PUNTARENAS / GUACIMAL</t>
  </si>
  <si>
    <t>GUANACASTE / SANTA CRUZ / CABO VELAS</t>
  </si>
  <si>
    <t>GUANACASTE / SANTA CRUZ / TAMARINDO</t>
  </si>
  <si>
    <t>PUNTARENAS / PUNTARENAS / BARRANCA</t>
  </si>
  <si>
    <t>PUNTARENAS / BUENOS AIRES / BIOLLEY</t>
  </si>
  <si>
    <t>PUNTARENAS / BUENOS AIRES / BRUNKA</t>
  </si>
  <si>
    <t>PUNTARENAS / PUNTARENAS / ISLA DEL COCO</t>
  </si>
  <si>
    <t>PUNTARENAS / PUNTARENAS / CHACARITA</t>
  </si>
  <si>
    <t>PUNTARENAS / PUNTARENAS / CHIRA</t>
  </si>
  <si>
    <t>PUNTARENAS / PUNTARENAS / ACAPULCO</t>
  </si>
  <si>
    <t>PUNTARENAS / PUNTARENAS / EL ROBLE</t>
  </si>
  <si>
    <t>PUNTARENAS / PUNTARENAS / ARANCIBIA</t>
  </si>
  <si>
    <t>PARA LA PREVENCIÓN DEL CONSUMO Y TRÁFICO DE SUSTANCIAS PSICOACTIVAS</t>
  </si>
  <si>
    <t>Acoso sexual en espacios públicos o de acceso público</t>
  </si>
  <si>
    <t>Violencia en línea</t>
  </si>
  <si>
    <t>¿Cantidad de situaciones de uso o amenaza con un arma?</t>
  </si>
  <si>
    <t>Actuación ante situaciones de bullying</t>
  </si>
  <si>
    <t>Actuación ante situaciones de ciberbullying</t>
  </si>
  <si>
    <t>Actuación ante situaciones de violencia física</t>
  </si>
  <si>
    <t>Actuación ante situaciones de violencia psicológica</t>
  </si>
  <si>
    <t>Actuación ante situaciones de violencia sexual</t>
  </si>
  <si>
    <t>Actuación ante situaciones de acoso y hostigamiento sexual</t>
  </si>
  <si>
    <t>Violencia en línea: corrupción y/o seducción de personas menores de edad</t>
  </si>
  <si>
    <t>Actuación ante situaciones de hallazgo de drogas</t>
  </si>
  <si>
    <t>Actuación ante situaciones de tenencia de drogas</t>
  </si>
  <si>
    <t>Actuación ante situaciones de consumo de drogas</t>
  </si>
  <si>
    <t>Actuación ante situaciones de tráfico de drogas</t>
  </si>
  <si>
    <t>Hallazgo, tenencia y uso de armas</t>
  </si>
  <si>
    <t>Actuación en situaciones de discriminación racial y xenofobia</t>
  </si>
  <si>
    <t>Actuación del bullying contra población LGTB inserta en los centros educativos</t>
  </si>
  <si>
    <t>1/ Atención a la población estudiantil que presenta lesiones autoinfringidas y/o riesgo por tentativa de suicidio.</t>
  </si>
  <si>
    <t>2/ Actuación institucional para la restitución de derechos y acceso al sistema educativo costarricense de las personas y sobrevivientes del delito de trata de personas y sus dependientes.</t>
  </si>
  <si>
    <t>17.</t>
  </si>
  <si>
    <t>Ciberbullying</t>
  </si>
  <si>
    <t>CUADRO 9</t>
  </si>
  <si>
    <t>ESTUDIANTES QUE SON MADRES (QUE YA DIERON A LUZ) Y ESTUDIANTES QUE SON PADRES</t>
  </si>
  <si>
    <t>CUADRO 12</t>
  </si>
  <si>
    <t>Rango de Edad</t>
  </si>
  <si>
    <t>Muje-
res</t>
  </si>
  <si>
    <t>Menores de 12 años</t>
  </si>
  <si>
    <t>De 12 años a menos de 15 años</t>
  </si>
  <si>
    <t>De 15 años a menos de 18 años</t>
  </si>
  <si>
    <t>OBSERVACIONES / COMENTARIOS:</t>
  </si>
  <si>
    <t>CUADRO 13</t>
  </si>
  <si>
    <t>SEGÚN ACTIVIDAD REALIZADA</t>
  </si>
  <si>
    <t>CUADRO 11</t>
  </si>
  <si>
    <t>Edad cumplida</t>
  </si>
  <si>
    <t>Indique la cantidad de personas estudiantes que no concluyeron los estudios por:</t>
  </si>
  <si>
    <t>ESTUDIANTES EMBARAZADAS Y</t>
  </si>
  <si>
    <t>PERSONAS ESTUDIANTES QUE FUERON EXCLUIDAS</t>
  </si>
  <si>
    <t>18.</t>
  </si>
  <si>
    <t>¿Se están realizando acciones de prevención de la violencia desde el Programa Convivir?</t>
  </si>
  <si>
    <t>Ubicacion1</t>
  </si>
  <si>
    <t>SAN JOSE / SAN JOSE / CARMEN</t>
  </si>
  <si>
    <t>SAN JOSE / SAN JOSE / MERCED</t>
  </si>
  <si>
    <t>SAN JOSE / SAN JOSE / HOSPITAL</t>
  </si>
  <si>
    <t>SAN JOSE / SAN JOSE / CATEDRAL</t>
  </si>
  <si>
    <t>SAN JOSE / SAN JOSE / ZAPOTE</t>
  </si>
  <si>
    <t>SAN JOSE / SAN JOSE / SAN FRANCISCO DE DOS RIOS</t>
  </si>
  <si>
    <t>LIMON / LIMON / LIMON</t>
  </si>
  <si>
    <t>SAN JOSE / SAN JOSE / URUCA</t>
  </si>
  <si>
    <t>SAN JOSE / ESCAZU / ESCAZU</t>
  </si>
  <si>
    <t>SAN JOSE / SAN JOSE / MATA REDONDA</t>
  </si>
  <si>
    <t>ALAJUELA / SAN RAMON / SAN RAMON</t>
  </si>
  <si>
    <t>SAN JOSE / SAN JOSE / PAVAS</t>
  </si>
  <si>
    <t>CARTAGO / PARAISO / PARAISO</t>
  </si>
  <si>
    <t>SAN JOSE / SAN JOSE / HATILLO</t>
  </si>
  <si>
    <t>SAN JOSE / SAN JOSE / SAN SEBASTIAN</t>
  </si>
  <si>
    <t>PUNTARENAS / ESPARZA / ESPIRITU SANTO</t>
  </si>
  <si>
    <t>SAN JOSE / ESCAZU / SAN ANTONIO</t>
  </si>
  <si>
    <t>LIMON / POCOCI / GUAPILES</t>
  </si>
  <si>
    <t>SAN JOSE / ESCAZU / SAN RAFAEL</t>
  </si>
  <si>
    <t>SAN JOSE / DESAMPARADOS / DESAMPARADOS</t>
  </si>
  <si>
    <t>SAN JOSE / DESAMPARADOS / SAN MIGUEL</t>
  </si>
  <si>
    <t>CARTAGO / LA UNION / TRES RIOS</t>
  </si>
  <si>
    <t>SAN JOSE / DESAMPARADOS / SAN JUAN DE DIOS</t>
  </si>
  <si>
    <t>SAN JOSE / DESAMPARADOS / SAN RAFAEL ARRIBA</t>
  </si>
  <si>
    <t>SAN JOSE / DESAMPARADOS / SAN ANTONIO</t>
  </si>
  <si>
    <t>SAN JOSE / DESAMPARADOS / FRAILES</t>
  </si>
  <si>
    <t>SAN JOSE / DESAMPARADOS / PATARRA</t>
  </si>
  <si>
    <t>SAN JOSE / PURISCAL / SANTIAGO</t>
  </si>
  <si>
    <t>SAN JOSE / DESAMPARADOS / SAN CRISTOBAL</t>
  </si>
  <si>
    <t>SAN JOSE / DESAMPARADOS / ROSARIO</t>
  </si>
  <si>
    <t>CARTAGO / JIMENEZ / JUAN VIÑAS</t>
  </si>
  <si>
    <t>SAN JOSE / DESAMPARADOS / DAMAS</t>
  </si>
  <si>
    <t>HEREDIA / SANTA BARBARA / SANTA BARBARA</t>
  </si>
  <si>
    <t>SAN JOSE / DESAMPARADOS / SAN RAFAEL ABAJO</t>
  </si>
  <si>
    <t>SAN JOSE / DESAMPARADOS / GRAVILIAS</t>
  </si>
  <si>
    <t>SAN JOSE / DESAMPARADOS / LOS GUIDO</t>
  </si>
  <si>
    <t>SAN JOSE / TARRAZU / SAN MARCOS</t>
  </si>
  <si>
    <t>SAN JOSE / PURISCAL / MERCEDES SUR</t>
  </si>
  <si>
    <t>SAN JOSE / PURISCAL / BARBACOAS</t>
  </si>
  <si>
    <t>SAN JOSE / PURISCAL / GRIFO ALTO</t>
  </si>
  <si>
    <t>SAN JOSE / PURISCAL / SAN RAFAEL</t>
  </si>
  <si>
    <t>SAN JOSE / PURISCAL / CANDELARITA</t>
  </si>
  <si>
    <t>PUNTARENAS / OSA / PUERTO CORTES</t>
  </si>
  <si>
    <t>SAN JOSE / PURISCAL / DESAMPARADITOS</t>
  </si>
  <si>
    <t>SAN JOSE / PURISCAL / SAN ANTONIO</t>
  </si>
  <si>
    <t>SAN JOSE / ASERRI / ASERRI</t>
  </si>
  <si>
    <t>SAN JOSE / PURISCAL / CHIRES</t>
  </si>
  <si>
    <t>SAN JOSE / TARRAZU / SAN LORENZO</t>
  </si>
  <si>
    <t>SAN JOSE / TARRAZU / SAN CARLOS</t>
  </si>
  <si>
    <t>SAN JOSE / ASERRI / TARBACA</t>
  </si>
  <si>
    <t>LIMON / GUACIMO / GUACIMO</t>
  </si>
  <si>
    <t>SAN JOSE / ASERRI / VUELTA DE JORCO</t>
  </si>
  <si>
    <t>SAN JOSE / MORA / COLON</t>
  </si>
  <si>
    <t>SAN JOSE / ASERRI / SAN GABRIEL</t>
  </si>
  <si>
    <t>SAN JOSE / ASERRI / LEGUA</t>
  </si>
  <si>
    <t>SAN JOSE / ASERRI / MONTERREY</t>
  </si>
  <si>
    <t>HEREDIA / BELEN / SAN ANTONIO</t>
  </si>
  <si>
    <t>SAN JOSE / ASERRI / SALITRILLOS</t>
  </si>
  <si>
    <t>SAN JOSE / MORA / GUAYABO</t>
  </si>
  <si>
    <t>SAN JOSE / GOICOECHEA / GUADALUPE</t>
  </si>
  <si>
    <t>SAN JOSE / MORA / TABARCIA</t>
  </si>
  <si>
    <t>ALAJUELA / POAS / SAN PEDRO</t>
  </si>
  <si>
    <t>SAN JOSE / MORA / PICAGRES</t>
  </si>
  <si>
    <t>HEREDIA / FLORES / SAN JOAQUIN</t>
  </si>
  <si>
    <t>SAN JOSE / MORA / JARIS</t>
  </si>
  <si>
    <t>GUANACASTE / TILARAN / TILARAN</t>
  </si>
  <si>
    <t>SAN JOSE / MORA / QUITIRRISI</t>
  </si>
  <si>
    <t>SAN JOSE / SANTA ANA / SANTA ANA</t>
  </si>
  <si>
    <t>SAN JOSE / GOICOECHEA / CALLE BLANCOS</t>
  </si>
  <si>
    <t>SAN JOSE / GOICOECHEA / MATA DE PLATANO</t>
  </si>
  <si>
    <t>SAN JOSE / GOICOECHEA / IPIS</t>
  </si>
  <si>
    <t>SAN JOSE / GOICOECHEA / RANCHO REDONDO</t>
  </si>
  <si>
    <t>SAN JOSE / ALAJUELITA / ALAJUELITA</t>
  </si>
  <si>
    <t>SAN JOSE / GOICOECHEA / PURRAL</t>
  </si>
  <si>
    <t>HEREDIA / SARAPIQUI / PUERTO VIEJO</t>
  </si>
  <si>
    <t>SAN JOSE / SANTA ANA / SALITRAL</t>
  </si>
  <si>
    <t>SAN JOSE / SANTA ANA / POZOS</t>
  </si>
  <si>
    <t>SAN JOSE / SANTA ANA / URUCA</t>
  </si>
  <si>
    <t>SAN JOSE / VASQUEZ DE CORONADO / SAN ISIDRO</t>
  </si>
  <si>
    <t>SAN JOSE / SANTA ANA / PIEDADES</t>
  </si>
  <si>
    <t>SAN JOSE / SANTA ANA / BRASIL</t>
  </si>
  <si>
    <t>PUNTARENAS / GARABITO / JACO</t>
  </si>
  <si>
    <t>SAN JOSE / ALAJUELITA / SAN JOSECITO</t>
  </si>
  <si>
    <t>SAN JOSE / ACOSTA / SAN IGNACIO</t>
  </si>
  <si>
    <t>SAN JOSE / ALAJUELITA / SAN ANTONIO</t>
  </si>
  <si>
    <t>ALAJUELA / SARCHI / SARCHI NORTE</t>
  </si>
  <si>
    <t>SAN JOSE / ALAJUELITA / CONCEPCION</t>
  </si>
  <si>
    <t>SAN JOSE / ALAJUELITA / SAN FELIPE</t>
  </si>
  <si>
    <t>ALAJUELA / ALAJUELA / SAN JOSE</t>
  </si>
  <si>
    <t>SAN JOSE / VASQUEZ DE CORONADO / SAN RAFAEL</t>
  </si>
  <si>
    <t>SAN JOSE / VASQUEZ DE CORONADO / DULCE NOMBRE DE JESUS</t>
  </si>
  <si>
    <t>SAN JOSE / VASQUEZ DE CORONADO / PATALILLO</t>
  </si>
  <si>
    <t>SAN JOSE / VASQUEZ DE CORONADO / CASCAJAL</t>
  </si>
  <si>
    <t>LIMON / LIMON / VALLE LA ESTRELLA</t>
  </si>
  <si>
    <t>SAN JOSE / ACOSTA / GUAITIL</t>
  </si>
  <si>
    <t>ALAJUELA / SAN RAMON / SANTIAGO</t>
  </si>
  <si>
    <t>SAN JOSE / ACOSTA / PALMICHAL</t>
  </si>
  <si>
    <t>CARTAGO / PARAISO / SANTIAGO</t>
  </si>
  <si>
    <t>SAN JOSE / ACOSTA / CANGREJAL</t>
  </si>
  <si>
    <t>SAN JOSE / ACOSTA / SABANILLAS</t>
  </si>
  <si>
    <t>GUANACASTE / NICOYA / MANSION</t>
  </si>
  <si>
    <t>LIMON / POCOCI / JIMENEZ</t>
  </si>
  <si>
    <t>SAN JOSE / TIBAS / ANSELMO LLORENTE</t>
  </si>
  <si>
    <t>SAN JOSE / TIBAS / LEON XIII</t>
  </si>
  <si>
    <t>SAN JOSE / TIBAS / COLIMA</t>
  </si>
  <si>
    <t>CARTAGO / LA UNION / SAN DIEGO</t>
  </si>
  <si>
    <t>SAN JOSE / MORAVIA / SAN VICENTE</t>
  </si>
  <si>
    <t>SAN JOSE / MORAVIA / SAN JERONIMO</t>
  </si>
  <si>
    <t>GUANACASTE / SANTA CRUZ / BOLSON</t>
  </si>
  <si>
    <t>SAN JOSE / MORAVIA / TRINIDAD</t>
  </si>
  <si>
    <t>PUNTARENAS / BUENOS AIRES / VOLCAN</t>
  </si>
  <si>
    <t>SAN JOSE / MONTES DE OCA / SAN PEDRO</t>
  </si>
  <si>
    <t>SAN JOSE / MONTES DE OCA / SABANILLA</t>
  </si>
  <si>
    <t>SAN JOSE / MONTES DE OCA / MERCEDES</t>
  </si>
  <si>
    <t>SAN JOSE / MONTES DE OCA / SAN RAFAEL</t>
  </si>
  <si>
    <t>CARTAGO / JIMENEZ / TUCURRIQUE</t>
  </si>
  <si>
    <t>SAN JOSE / TURRUBARES / SAN PABLO</t>
  </si>
  <si>
    <t>HEREDIA / SANTA BARBARA / SAN PEDRO</t>
  </si>
  <si>
    <t>SAN JOSE / TURRUBARES / SAN PEDRO</t>
  </si>
  <si>
    <t>SAN JOSE / TURRUBARES / SAN JUAN DE MATA</t>
  </si>
  <si>
    <t>SAN JOSE / TURRUBARES / SAN LUIS</t>
  </si>
  <si>
    <t>SAN JOSE / TURRUBARES / CARARA</t>
  </si>
  <si>
    <t>SAN JOSE / DOTA / SANTA MARIA</t>
  </si>
  <si>
    <t>ALAJUELA / ATENAS / JESUS</t>
  </si>
  <si>
    <t>SAN JOSE / DOTA / JARDIN</t>
  </si>
  <si>
    <t>SAN JOSE / DOTA / COPEY</t>
  </si>
  <si>
    <t>SAN JOSE / CURRIDABAT / CURRIDABAT</t>
  </si>
  <si>
    <t>SAN JOSE / CURRIDABAT / GRANADILLA</t>
  </si>
  <si>
    <t>SAN JOSE / CURRIDABAT / SANCHEZ</t>
  </si>
  <si>
    <t>LIMON / MATINA / BATAN</t>
  </si>
  <si>
    <t>SAN JOSE / CURRIDABAT / TIRRASES</t>
  </si>
  <si>
    <t>SAN JOSE / PEREZ ZELEDON / DANIEL FLORES</t>
  </si>
  <si>
    <t>HEREDIA / SAN ISIDRO / SAN JOSE</t>
  </si>
  <si>
    <t>SAN JOSE / PEREZ ZELEDON / RIVAS</t>
  </si>
  <si>
    <t>SAN JOSE / PEREZ ZELEDON / SAN PEDRO</t>
  </si>
  <si>
    <t>SAN JOSE / PEREZ ZELEDON / PLATANARES</t>
  </si>
  <si>
    <t>LIMON / GUACIMO / MERCEDES</t>
  </si>
  <si>
    <t>SAN JOSE / PEREZ ZELEDON / PEJIBAYE</t>
  </si>
  <si>
    <t>SAN JOSE / PEREZ ZELEDON / CAJON</t>
  </si>
  <si>
    <t>SAN JOSE / PEREZ ZELEDON / BARU</t>
  </si>
  <si>
    <t>SAN JOSE / PEREZ ZELEDON / RIO NUEVO</t>
  </si>
  <si>
    <t>SAN JOSE / PEREZ ZELEDON / PARAMO</t>
  </si>
  <si>
    <t>SAN JOSE / PEREZ ZELEDON / LA AMISTAD</t>
  </si>
  <si>
    <t>ALAJUELA / POAS / SAN JUAN</t>
  </si>
  <si>
    <t>ALAJUELA / ALAJUELA / GUACIMA</t>
  </si>
  <si>
    <t>HEREDIA / SARAPIQUI / LA VIRGEN</t>
  </si>
  <si>
    <t>ALAJUELA / ALAJUELA / RIO SEGUNDO</t>
  </si>
  <si>
    <t>ALAJUELA / ALAJUELA / TURRUCARES</t>
  </si>
  <si>
    <t>PUNTARENAS / GARABITO / TARCOLES</t>
  </si>
  <si>
    <t>ALAJUELA / ALAJUELA / SARAPIQUI</t>
  </si>
  <si>
    <t>ALAJUELA / SARCHI / SARCHI SUR</t>
  </si>
  <si>
    <t>ALAJUELA / SAN RAMON / SAN JUAN</t>
  </si>
  <si>
    <t>ALAJUELA / SAN RAMON / PIEDADES SUR</t>
  </si>
  <si>
    <t>ALAJUELA / SAN RAMON / SAN RAFAEL</t>
  </si>
  <si>
    <t>ALAJUELA / SAN RAMON / SAN ISIDRO</t>
  </si>
  <si>
    <t>ALAJUELA / SAN RAMON / ANGELES</t>
  </si>
  <si>
    <t>LIMON / LIMON / RIO BLANCO</t>
  </si>
  <si>
    <t>ALAJUELA / SAN RAMON / ALFARO</t>
  </si>
  <si>
    <t>ALAJUELA / SAN RAMON / VOLIO</t>
  </si>
  <si>
    <t>ALAJUELA / SAN RAMON / CONCEPCION</t>
  </si>
  <si>
    <t>CARTAGO / PARAISO / OROSI</t>
  </si>
  <si>
    <t>ALAJUELA / SAN RAMON / ZAPOTAL</t>
  </si>
  <si>
    <t>ALAJUELA / SAN RAMON / SAN LORENZO</t>
  </si>
  <si>
    <t>ALAJUELA / GRECIA / SAN JOSE</t>
  </si>
  <si>
    <t>CARTAGO / LA UNION / SAN JUAN</t>
  </si>
  <si>
    <t>ALAJUELA / SAN MATEO / JESUS MARIA</t>
  </si>
  <si>
    <t>CARTAGO / JIMENEZ / PEJIBAYE</t>
  </si>
  <si>
    <t>HEREDIA / SANTA BARBARA / SAN JUAN</t>
  </si>
  <si>
    <t>ALAJUELA / ATENAS / CONCEPCION</t>
  </si>
  <si>
    <t>ALAJUELA / ATENAS / SAN JOSE</t>
  </si>
  <si>
    <t>ALAJUELA / NARANJO / SAN JOSE</t>
  </si>
  <si>
    <t>ALAJUELA / NARANJO / SAN JERONIMO</t>
  </si>
  <si>
    <t>HEREDIA / SAN ISIDRO / CONCEPCION</t>
  </si>
  <si>
    <t>LIMON / GUACIMO / POCORA</t>
  </si>
  <si>
    <t>ALAJUELA / PALMARES / ESQUIPULAS</t>
  </si>
  <si>
    <t>HEREDIA / BELEN / ASUNCION</t>
  </si>
  <si>
    <t>ALAJUELA / PALMARES / LA GRANJA</t>
  </si>
  <si>
    <t>PUNTARENAS / GOLFITO / GUAYCARA</t>
  </si>
  <si>
    <t>ALAJUELA / POAS / SAN RAFAEL</t>
  </si>
  <si>
    <t>ALAJUELA / POAS / CARRILLOS</t>
  </si>
  <si>
    <t>GUANACASTE / TILARAN / TRONADORA</t>
  </si>
  <si>
    <t>ALAJUELA / SARCHI / TORO AMARILLO</t>
  </si>
  <si>
    <t>CARTAGO / CARTAGO / SAN NICOLAS</t>
  </si>
  <si>
    <t>LIMON / LIMON / MATAMA</t>
  </si>
  <si>
    <t>CARTAGO / PARAISO / CACHI</t>
  </si>
  <si>
    <t>LIMON / POCOCI / ROXANA</t>
  </si>
  <si>
    <t>ALAJUELA / SARCHI / SAN PEDRO</t>
  </si>
  <si>
    <t>ALAJUELA / SARCHI / RODRIGUEZ</t>
  </si>
  <si>
    <t>CARTAGO / LA UNION / SAN RAFAEL</t>
  </si>
  <si>
    <t>ALAJUELA / UPALA / DOS RIOS</t>
  </si>
  <si>
    <t>HEREDIA / SANTA BARBARA / JESUS</t>
  </si>
  <si>
    <t>GUANACASTE / BAGACES / RIO NARANJO</t>
  </si>
  <si>
    <t>GUANACASTE / CARRILLO / BELEN</t>
  </si>
  <si>
    <t>PUNTARENAS / OSA / BAHIA BALLENA</t>
  </si>
  <si>
    <t>ALAJUELA / RIO CUARTO / RIO CUARTO</t>
  </si>
  <si>
    <t>ALAJUELA / RIO CUARTO / SANTA RITA</t>
  </si>
  <si>
    <t>ALAJUELA / RIO CUARTO / SANTA ISABEL</t>
  </si>
  <si>
    <t>LIMON / GUACIMO / RIO JIMENEZ</t>
  </si>
  <si>
    <t>PUNTARENAS / GOLFITO / PAVON</t>
  </si>
  <si>
    <t>GUANACASTE / TILARAN / SANTA ROSA</t>
  </si>
  <si>
    <t>CARTAGO / PARAISO / LLANOS DE SANTA LUCIA</t>
  </si>
  <si>
    <t>HEREDIA / SARAPIQUI / LLANURAS DEL GASPAR</t>
  </si>
  <si>
    <t>CARTAGO / LA UNION / CONCEPCION</t>
  </si>
  <si>
    <t>CARTAGO / LA UNION / SAN RAMON</t>
  </si>
  <si>
    <t>CARTAGO / LA UNION / RIO AZUL</t>
  </si>
  <si>
    <t>GUANACASTE / LIBERIA / CURUBANDE</t>
  </si>
  <si>
    <t>HEREDIA / BARVA / SANTA LUCIA</t>
  </si>
  <si>
    <t>GUANACASTE / NICOYA / SAMARA</t>
  </si>
  <si>
    <t>PUNTARENAS / ESPARZA / SAN JERONIMO</t>
  </si>
  <si>
    <t>LIMON / POCOCI / CARIARI</t>
  </si>
  <si>
    <t>CARTAGO / TURRIALBA / EL CHIRRIPO</t>
  </si>
  <si>
    <t>HEREDIA / SANTO DOMINGO / SANTO TOMAS</t>
  </si>
  <si>
    <t>HEREDIA / SANTA BARBARA / SANTO DOMINGO</t>
  </si>
  <si>
    <t>HEREDIA / SAN RAFAEL / CONCEPCION</t>
  </si>
  <si>
    <t>LIMON / GUACIMO / DUACARI</t>
  </si>
  <si>
    <t>GUANACASTE / TILARAN / LIBANO</t>
  </si>
  <si>
    <t>HEREDIA / BARVA / SAN JOSE DE LA MONTAÑA</t>
  </si>
  <si>
    <t>HEREDIA / SARAPIQUI / CUREÑA</t>
  </si>
  <si>
    <t>HEREDIA / SANTO DOMINGO / PARA</t>
  </si>
  <si>
    <t>HEREDIA / SANTA BARBARA / PURABA</t>
  </si>
  <si>
    <t>LIMON / POCOCI / COLORADO</t>
  </si>
  <si>
    <t>LIMON / SIQUIRRES / ALEGRIA</t>
  </si>
  <si>
    <t>PUNTARENAS / OSA / BAHIA DRAKE</t>
  </si>
  <si>
    <t>GUANACASTE / NICOYA / BELEN DE NOSARITA</t>
  </si>
  <si>
    <t>LIMON / POCOCI / LA COLONIA</t>
  </si>
  <si>
    <t>GUANACASTE / SANTA CRUZ / DIRIA</t>
  </si>
  <si>
    <t>PUNTARENAS / BUENOS AIRES / CHANGUENA</t>
  </si>
  <si>
    <t>LIMON / SIQUIRRES / REVENTAZON</t>
  </si>
  <si>
    <t>GUANACASTE / TILARAN / ARENAL</t>
  </si>
  <si>
    <t>GUANACASTE / TILARAN / CABECERAS</t>
  </si>
  <si>
    <t>PUNTARENAS / PUNTARENAS / COBANO</t>
  </si>
  <si>
    <t>SAN JOSE</t>
  </si>
  <si>
    <t>CORREDORES</t>
  </si>
  <si>
    <t>LA CUESTA</t>
  </si>
  <si>
    <t>GOICOECHEA</t>
  </si>
  <si>
    <t>SAN RAMON</t>
  </si>
  <si>
    <t>NARANJO</t>
  </si>
  <si>
    <t>BARVA</t>
  </si>
  <si>
    <t>GUANACASTE</t>
  </si>
  <si>
    <t>GOLFITO</t>
  </si>
  <si>
    <t>POCOCI</t>
  </si>
  <si>
    <t>COTO BRUS</t>
  </si>
  <si>
    <t>SAN VITO</t>
  </si>
  <si>
    <t>PARAISO</t>
  </si>
  <si>
    <t>LA CRUZ</t>
  </si>
  <si>
    <t>BUENOS AIRES</t>
  </si>
  <si>
    <t>OSA</t>
  </si>
  <si>
    <t>PALMAR</t>
  </si>
  <si>
    <t>QUEPOS</t>
  </si>
  <si>
    <t>MATINA</t>
  </si>
  <si>
    <t>PARRITA</t>
  </si>
  <si>
    <t>DANIEL FLORES</t>
  </si>
  <si>
    <t>PUERTO VIEJO</t>
  </si>
  <si>
    <t>GARABITO</t>
  </si>
  <si>
    <t>JACO</t>
  </si>
  <si>
    <t>Prevención, Detección e Intervención Temprana "Dynamo"</t>
  </si>
  <si>
    <t>¿Se ha elaborado para este curso lectivo, el Plan de Convivencia del centro educativo?</t>
  </si>
  <si>
    <t>Acoso Escolar o "Bullying"</t>
  </si>
  <si>
    <t>Grooming</t>
  </si>
  <si>
    <t>Sexting</t>
  </si>
  <si>
    <t>Ciberacoso o Ciberbullying</t>
  </si>
  <si>
    <t>Incitación de conductas dañinas</t>
  </si>
  <si>
    <t>PUNTARENAS / MONTEVERDE / MONTEVERDE</t>
  </si>
  <si>
    <t>PUNTARENAS / GARABITO / LAGUNILLAS</t>
  </si>
  <si>
    <t>CARTAGO / JIMENEZ / LA VICTORIA</t>
  </si>
  <si>
    <t>CARTAGO / PARAISO / BIRRISITO</t>
  </si>
  <si>
    <t>PUNTARENAS / PUERTO JIMENEZ / PUERTO JIMENEZ</t>
  </si>
  <si>
    <t>PUBLICA</t>
  </si>
  <si>
    <t>Programa Nacional de Convivencia (Convivir)</t>
  </si>
  <si>
    <t>Sustancias Psicoactivas no controladas
(o no medicadas)</t>
  </si>
  <si>
    <t>ESTUDIANTES QUE CONSUMEN SUSTANCIAS PSICOACTIVAS NO CONTROLADAS (O NO MEDICADAS)</t>
  </si>
  <si>
    <t>¿Se está implementando el Programa Nacional de Convivencia (Convivir) para prevenir situaciones de violencia?</t>
  </si>
  <si>
    <t>2.1</t>
  </si>
  <si>
    <t>3.1</t>
  </si>
  <si>
    <t>3.2</t>
  </si>
  <si>
    <t>¿Se ha realizado para este curso lectivo, el Diagnóstico de Convivencia estudiantil del Centro Educativo?</t>
  </si>
  <si>
    <t>Estudiantes con armas y cantidad de decomisos.</t>
  </si>
  <si>
    <t>15.1</t>
  </si>
  <si>
    <t>15.2</t>
  </si>
  <si>
    <t>15.3</t>
  </si>
  <si>
    <t>0.</t>
  </si>
  <si>
    <t>Situaciones de acoso callejero en espacios públicos</t>
  </si>
  <si>
    <t>19.</t>
  </si>
  <si>
    <t>20.</t>
  </si>
  <si>
    <t>Discriminación por identidad de género</t>
  </si>
  <si>
    <t>21.</t>
  </si>
  <si>
    <t>Programa DARE</t>
  </si>
  <si>
    <t>Pasándola Bien</t>
  </si>
  <si>
    <t xml:space="preserve">SAN JOSE / MORA / PIEDRAS NEGRAS </t>
  </si>
  <si>
    <t xml:space="preserve">SAN JOSE / GOICOECHEA / SAN FRANCISCO </t>
  </si>
  <si>
    <t xml:space="preserve">SAN JOSE / TIBAS / SAN JUAN  </t>
  </si>
  <si>
    <t xml:space="preserve">SAN JOSE / TIBAS / CINCO ESQUINAS </t>
  </si>
  <si>
    <t>SAN JOSE / PEREZ ZELEDON / SAN ISIDRO DEL GENERAL</t>
  </si>
  <si>
    <t>SAN JOSE / PEREZ ZELEDON / GENERAL</t>
  </si>
  <si>
    <t>SAN JOSE / LEON CORTES / SAN PABLO</t>
  </si>
  <si>
    <t>SAN JOSE / LEON CORTES / SAN ANDRES</t>
  </si>
  <si>
    <t>SAN JOSE / LEON CORTES / LLANO BONITO</t>
  </si>
  <si>
    <t>SAN JOSE / LEON CORTES / SAN ISIDRO</t>
  </si>
  <si>
    <t>SAN JOSE / LEON CORTES / SANTA CRUZ</t>
  </si>
  <si>
    <t>SAN JOSE / LEON CORTES / SAN ANTONIO</t>
  </si>
  <si>
    <t xml:space="preserve">ALAJUELA / SAN RAMON / PIEDADES NORTE </t>
  </si>
  <si>
    <t xml:space="preserve">ALAJUELA / SAN RAMON / PEÑAS BLANCAS </t>
  </si>
  <si>
    <t>ALAJUELA / NARANJO / ROSARIO</t>
  </si>
  <si>
    <t xml:space="preserve">ALAJUELA / POAS / SABANA REDONDA </t>
  </si>
  <si>
    <t xml:space="preserve">ALAJUELA / OROTINA / HACIENDA VIEJA </t>
  </si>
  <si>
    <t xml:space="preserve">ALAJUELA / SAN CARLOS / AGUAS ZARCAS </t>
  </si>
  <si>
    <t>ALAJUELA / SAN CARLOS / FORTUNA</t>
  </si>
  <si>
    <t>ALAJUELA / ZARCERO / TAPESCO</t>
  </si>
  <si>
    <t>ALAJUELA / UPALA / SAN JOSE (PIZOTE)</t>
  </si>
  <si>
    <t>CARTAGO / CARTAGO / AGUACALIENTE (SAN FRANCISCO)</t>
  </si>
  <si>
    <t>CARTAGO / CARTAGO / GUADALUPE (ARENILLA)</t>
  </si>
  <si>
    <t xml:space="preserve">CARTAGO / CARTAGO / DULCE NOMBRE  </t>
  </si>
  <si>
    <t xml:space="preserve">CARTAGO / LA UNION / DULCE NOMBRE  </t>
  </si>
  <si>
    <t>CARTAGO / EL GUARCO / TEJAR</t>
  </si>
  <si>
    <t>HEREDIA / BARVA / PUENTE SALAS</t>
  </si>
  <si>
    <t>HEREDIA / SAN RAFAEL / ANGELES</t>
  </si>
  <si>
    <t>HEREDIA / BELEN / RIBERA</t>
  </si>
  <si>
    <t>HEREDIA / SAN PABLO / RINCO DE SABANILLA</t>
  </si>
  <si>
    <t>HEREDIA / SARAPIQUI / HORQUETAS</t>
  </si>
  <si>
    <t xml:space="preserve">GUANACASTE / NICOYA / QUEBRADA HONDA </t>
  </si>
  <si>
    <t>GUANACASTE / SANTA CRUZ / CUAJINIQUIL</t>
  </si>
  <si>
    <t>GUANACASTE / BAGACES / FORTUNA</t>
  </si>
  <si>
    <t xml:space="preserve">GUANACASTE / TILARAN / QUEBRADA GRANDE </t>
  </si>
  <si>
    <t xml:space="preserve">GUANACASTE / TILARAN / TIERRAS MORENAS </t>
  </si>
  <si>
    <t xml:space="preserve">GUANACASTE / HOJANCHA / PUERTO CARRILLO </t>
  </si>
  <si>
    <t>PUNTARENAS / MONTES DE ORO / UNION</t>
  </si>
  <si>
    <t>PUNTARENAS / AGUIRRE / QUEPOS</t>
  </si>
  <si>
    <t>PUNTARENAS / AGUIRRE / SAVEGRE</t>
  </si>
  <si>
    <t>PUNTARENAS / AGUIRRE / NARANJITO</t>
  </si>
  <si>
    <t>PUNTARENAS / COTO BRUS / AGUABUENA</t>
  </si>
  <si>
    <t>PUNTARENAS / COTO BRUS / GUTIERREZ BROWN</t>
  </si>
  <si>
    <t>LIMON / POCOCI / RITA</t>
  </si>
  <si>
    <t>LIMON / SIQUIRRES / CAIRO</t>
  </si>
  <si>
    <t>CIRCUITO</t>
  </si>
  <si>
    <t>PR/CA/DI</t>
  </si>
  <si>
    <t>UBICACION</t>
  </si>
  <si>
    <t>DEPENDENCIA</t>
  </si>
  <si>
    <t>TELEFONO1</t>
  </si>
  <si>
    <t>TELEFONO2</t>
  </si>
  <si>
    <t>TELEFONO3</t>
  </si>
  <si>
    <t>SUPERVISOR</t>
  </si>
  <si>
    <t>TELEFONO4</t>
  </si>
  <si>
    <t>-</t>
  </si>
  <si>
    <t>FRANCISCO JAVIER FALLAS SOTO</t>
  </si>
  <si>
    <t>ORLANDO CHACON ARTAVIA</t>
  </si>
  <si>
    <t>NANCY ZUÑIGA MONTERO</t>
  </si>
  <si>
    <t>SAN ISIDRO DE EL GENERAL</t>
  </si>
  <si>
    <t>JOHNNY SANCHEZ SOLANO</t>
  </si>
  <si>
    <t>JUAN MARTIN ROJAS GOMEZ</t>
  </si>
  <si>
    <t>WALTER CERDAS MONTANO</t>
  </si>
  <si>
    <t>ARIEL EDUARDO MENDEZ MURILLO</t>
  </si>
  <si>
    <t>HANNIA AVILA QUIROS</t>
  </si>
  <si>
    <t>YESSENIA RUIZ MATARRITA</t>
  </si>
  <si>
    <t>ROSALBA JIMENEZ CISNEROS</t>
  </si>
  <si>
    <t>LEICELL ARCE CAMPOS</t>
  </si>
  <si>
    <t>LAURA ASTORGA AGUILAR</t>
  </si>
  <si>
    <t>MARCO TULIO CASTILLO AGÜERO</t>
  </si>
  <si>
    <t>OSCAR LUIS VILLALOBOS VARGAS</t>
  </si>
  <si>
    <t>LUIS FRANCISCO QUESADA MENDEZ</t>
  </si>
  <si>
    <t>ROSSE BERLY GOMEZ CHEVES</t>
  </si>
  <si>
    <t>OLMAN ALBAN SALAZAR UREÑA</t>
  </si>
  <si>
    <t>ROSEMARY SALAZAR MURILLO</t>
  </si>
  <si>
    <t>ANA YANCI ALVARADO ENRIQUEZ</t>
  </si>
  <si>
    <t>MARIA PATRICIA HERNANDEZ MOLINA</t>
  </si>
  <si>
    <t>GUILLERMO WALESS CAMBEL</t>
  </si>
  <si>
    <t>DANILO BRENES NAVARRO</t>
  </si>
  <si>
    <t>ZAIDA ALFARO ESQUIVEL</t>
  </si>
  <si>
    <t>LOS SANTOS</t>
  </si>
  <si>
    <t>Teléfono de la Institución -1:</t>
  </si>
  <si>
    <t>Teléfono de la Institución -2:</t>
  </si>
  <si>
    <t>Firma Director</t>
  </si>
  <si>
    <t>Ubicación (Provincia/Cantón/Distrito):</t>
  </si>
  <si>
    <t>Firma Supervisor</t>
  </si>
  <si>
    <t>Nombre Director (a):</t>
  </si>
  <si>
    <t>Teléfono contacto Director (a):</t>
  </si>
  <si>
    <t>Nombre Supervisor (a):</t>
  </si>
  <si>
    <t>Teléfono Supervisión:</t>
  </si>
  <si>
    <t>Sellos</t>
  </si>
  <si>
    <t>Tecno Educa: Transformando aulas del presente</t>
  </si>
  <si>
    <t>Fenciclidina</t>
  </si>
  <si>
    <t>Madres</t>
  </si>
  <si>
    <t>Padres</t>
  </si>
  <si>
    <t>Cantidad de Hijos</t>
  </si>
  <si>
    <t>Sextorsión</t>
  </si>
  <si>
    <t>Movimientos de Matrícula</t>
  </si>
  <si>
    <t>(No incluir los estudiantes Excluidos por motivos de trabajo)</t>
  </si>
  <si>
    <r>
      <t xml:space="preserve">“La información aquí certificada por el Director del Centro Educativo la hace bajo la fe y la palabra de certeza, conociendo que cualquier inexactitud o falsedad estaría incurriendo en las responsabilidades administrativas disciplinarias, sin perjuicio de las acciones civiles”. </t>
    </r>
    <r>
      <rPr>
        <sz val="10"/>
        <rFont val="Carlito"/>
        <family val="2"/>
      </rPr>
      <t>Legislación vinculante a la legitimidad de la información: Ley de Administración Pública (Artículo 4 y 65), Estatuto de Servicio Civil (Artículo 39), Ley de Control Interno (Artículo 39) y Ley Contra la Corrupción y el Enriquecimiento Ilícito en la Función Pública (Artículo 3).</t>
    </r>
  </si>
  <si>
    <r>
      <t xml:space="preserve">ESTUDIANTES </t>
    </r>
    <r>
      <rPr>
        <b/>
        <u val="double"/>
        <sz val="14"/>
        <rFont val="Carlito"/>
        <family val="2"/>
      </rPr>
      <t>MENORES DE 18 AÑOS</t>
    </r>
    <r>
      <rPr>
        <b/>
        <sz val="14"/>
        <rFont val="Carlito"/>
        <family val="2"/>
      </rPr>
      <t xml:space="preserve"> QUE ESTUDIAN Y TRABAJAN </t>
    </r>
    <r>
      <rPr>
        <b/>
        <vertAlign val="superscript"/>
        <sz val="14"/>
        <rFont val="Carlito"/>
        <family val="2"/>
      </rPr>
      <t>1/</t>
    </r>
  </si>
  <si>
    <r>
      <t xml:space="preserve">Actividad Realizada
</t>
    </r>
    <r>
      <rPr>
        <b/>
        <i/>
        <sz val="10"/>
        <color indexed="8"/>
        <rFont val="Carlito"/>
        <family val="2"/>
      </rPr>
      <t xml:space="preserve">(Si un alumno o alumna realiza más de una actividad, por ejemplo Agricultura y Ganadería, 
registrarlo en cada una de las actividades)                                 </t>
    </r>
  </si>
  <si>
    <r>
      <t xml:space="preserve">1.  </t>
    </r>
    <r>
      <rPr>
        <sz val="11"/>
        <color indexed="8"/>
        <rFont val="Carlito"/>
        <family val="2"/>
      </rPr>
      <t>Actividades Domésticas (en el hogar -no formativas-)</t>
    </r>
  </si>
  <si>
    <r>
      <t xml:space="preserve">2.  </t>
    </r>
    <r>
      <rPr>
        <sz val="11"/>
        <color indexed="8"/>
        <rFont val="Carlito"/>
        <family val="2"/>
      </rPr>
      <t>Actividades Domésticas (en hogares de terceros)</t>
    </r>
  </si>
  <si>
    <r>
      <t xml:space="preserve">3. </t>
    </r>
    <r>
      <rPr>
        <sz val="11"/>
        <color indexed="8"/>
        <rFont val="Carlito"/>
        <family val="2"/>
      </rPr>
      <t xml:space="preserve"> Agricultura</t>
    </r>
  </si>
  <si>
    <r>
      <t xml:space="preserve">4.  </t>
    </r>
    <r>
      <rPr>
        <sz val="11"/>
        <color indexed="8"/>
        <rFont val="Carlito"/>
        <family val="2"/>
      </rPr>
      <t>Ganadería, Lecherías, Granjas Avícolas</t>
    </r>
  </si>
  <si>
    <r>
      <t xml:space="preserve">5.  </t>
    </r>
    <r>
      <rPr>
        <sz val="11"/>
        <color indexed="8"/>
        <rFont val="Carlito"/>
        <family val="2"/>
      </rPr>
      <t>Pesca y actividades asociadas (incluye extracción de moluscos)</t>
    </r>
  </si>
  <si>
    <r>
      <t xml:space="preserve">6.  </t>
    </r>
    <r>
      <rPr>
        <sz val="11"/>
        <color indexed="8"/>
        <rFont val="Carlito"/>
        <family val="2"/>
      </rPr>
      <t>Construcción</t>
    </r>
  </si>
  <si>
    <r>
      <t>7.</t>
    </r>
    <r>
      <rPr>
        <b/>
        <sz val="11"/>
        <color indexed="8"/>
        <rFont val="Carlito"/>
        <family val="2"/>
      </rPr>
      <t xml:space="preserve"> </t>
    </r>
    <r>
      <rPr>
        <sz val="11"/>
        <color indexed="8"/>
        <rFont val="Carlito"/>
        <family val="2"/>
      </rPr>
      <t>Ferias del agricultor</t>
    </r>
  </si>
  <si>
    <r>
      <t xml:space="preserve">8.  </t>
    </r>
    <r>
      <rPr>
        <sz val="11"/>
        <color indexed="8"/>
        <rFont val="Carlito"/>
        <family val="2"/>
      </rPr>
      <t>Aserraderos (</t>
    </r>
    <r>
      <rPr>
        <sz val="11"/>
        <color theme="1"/>
        <rFont val="Carlito"/>
        <family val="2"/>
      </rPr>
      <t>carga y descarga, limpieza general)</t>
    </r>
  </si>
  <si>
    <r>
      <t xml:space="preserve">9.  </t>
    </r>
    <r>
      <rPr>
        <sz val="11"/>
        <color indexed="8"/>
        <rFont val="Carlito"/>
        <family val="2"/>
      </rPr>
      <t>Minas y Canteras</t>
    </r>
  </si>
  <si>
    <r>
      <t xml:space="preserve">10.  </t>
    </r>
    <r>
      <rPr>
        <sz val="11"/>
        <color indexed="8"/>
        <rFont val="Carlito"/>
        <family val="2"/>
      </rPr>
      <t>Servicios</t>
    </r>
    <r>
      <rPr>
        <sz val="11"/>
        <color theme="1"/>
        <rFont val="Carlito"/>
        <family val="2"/>
      </rPr>
      <t xml:space="preserve"> (por ejemplo jardinería, niñeras y cuidadoras, mantenimiento de casas, recolector de chatarra)</t>
    </r>
  </si>
  <si>
    <r>
      <t>11.</t>
    </r>
    <r>
      <rPr>
        <b/>
        <sz val="11"/>
        <color indexed="8"/>
        <rFont val="Carlito"/>
        <family val="2"/>
      </rPr>
      <t xml:space="preserve"> </t>
    </r>
    <r>
      <rPr>
        <sz val="11"/>
        <color rgb="FF000000"/>
        <rFont val="Carlito"/>
        <family val="2"/>
      </rPr>
      <t xml:space="preserve">Restaurantes y sodas (incluye además </t>
    </r>
    <r>
      <rPr>
        <sz val="11"/>
        <color indexed="8"/>
        <rFont val="Carlito"/>
        <family val="2"/>
      </rPr>
      <t>lugares donde se expenden bebidas alcohólicas)</t>
    </r>
  </si>
  <si>
    <r>
      <t xml:space="preserve">12. </t>
    </r>
    <r>
      <rPr>
        <sz val="11"/>
        <color indexed="8"/>
        <rFont val="Carlito"/>
        <family val="2"/>
      </rPr>
      <t>Comercio</t>
    </r>
    <r>
      <rPr>
        <sz val="11"/>
        <color theme="1"/>
        <rFont val="Carlito"/>
        <family val="2"/>
      </rPr>
      <t xml:space="preserve"> (por ejemplo pulperías, supermercados, basares)</t>
    </r>
  </si>
  <si>
    <r>
      <t xml:space="preserve">13. </t>
    </r>
    <r>
      <rPr>
        <sz val="11"/>
        <color theme="1"/>
        <rFont val="Carlito"/>
        <family val="2"/>
      </rPr>
      <t>Actividades informales ( por ejemplo ventas en vía pública, por catálogo,  en redes sociales, repartidores)</t>
    </r>
  </si>
  <si>
    <r>
      <t xml:space="preserve">14. </t>
    </r>
    <r>
      <rPr>
        <sz val="11"/>
        <color theme="1"/>
        <rFont val="Carlito"/>
        <family val="2"/>
      </rPr>
      <t>Espectáculos públicos (por ejemplo comparsas, modelaje, cantantes, animadores)</t>
    </r>
  </si>
  <si>
    <r>
      <t>15.</t>
    </r>
    <r>
      <rPr>
        <b/>
        <sz val="11"/>
        <color indexed="8"/>
        <rFont val="Carlito"/>
        <family val="2"/>
      </rPr>
      <t xml:space="preserve"> </t>
    </r>
    <r>
      <rPr>
        <sz val="11"/>
        <rFont val="Carlito"/>
        <family val="2"/>
      </rPr>
      <t>Otras (especifíquelas seguidamente)</t>
    </r>
  </si>
  <si>
    <r>
      <t xml:space="preserve">1/  Incluir a las personas estudiantes que </t>
    </r>
    <r>
      <rPr>
        <b/>
        <u/>
        <sz val="10"/>
        <rFont val="Carlito"/>
        <family val="2"/>
      </rPr>
      <t>permanecen</t>
    </r>
    <r>
      <rPr>
        <sz val="10"/>
        <rFont val="Carlito"/>
        <family val="2"/>
      </rPr>
      <t xml:space="preserve"> en el centro educativo al finalizar el curso lectivo, y que </t>
    </r>
    <r>
      <rPr>
        <b/>
        <u/>
        <sz val="10"/>
        <rFont val="Carlito"/>
        <family val="2"/>
      </rPr>
      <t>estudian y trabajan</t>
    </r>
    <r>
      <rPr>
        <sz val="10"/>
        <rFont val="Carlito"/>
        <family val="2"/>
      </rPr>
      <t xml:space="preserve"> (ambas). Esta situación puede presentarse en cualquier momento del curso lectivo.</t>
    </r>
  </si>
  <si>
    <r>
      <t xml:space="preserve">ESTUDIANTES </t>
    </r>
    <r>
      <rPr>
        <b/>
        <u val="double"/>
        <sz val="14"/>
        <color theme="1"/>
        <rFont val="Carlito"/>
        <family val="2"/>
      </rPr>
      <t>MENORES DE 18 AÑOS</t>
    </r>
    <r>
      <rPr>
        <b/>
        <sz val="14"/>
        <color theme="1"/>
        <rFont val="Carlito"/>
        <family val="2"/>
      </rPr>
      <t xml:space="preserve"> QUE ESTUDIAN Y TRABAJAN </t>
    </r>
    <r>
      <rPr>
        <b/>
        <vertAlign val="superscript"/>
        <sz val="14"/>
        <color theme="1"/>
        <rFont val="Carlito"/>
        <family val="2"/>
      </rPr>
      <t>1/</t>
    </r>
  </si>
  <si>
    <r>
      <t xml:space="preserve">1/  Incluir a las personas estudiantes que </t>
    </r>
    <r>
      <rPr>
        <b/>
        <u/>
        <sz val="10"/>
        <color theme="1"/>
        <rFont val="Carlito"/>
        <family val="2"/>
      </rPr>
      <t>permanecen</t>
    </r>
    <r>
      <rPr>
        <sz val="10"/>
        <color theme="1"/>
        <rFont val="Carlito"/>
        <family val="2"/>
      </rPr>
      <t xml:space="preserve"> en el centro educativo al finalizar el curso lectivo, y que </t>
    </r>
    <r>
      <rPr>
        <b/>
        <u/>
        <sz val="10"/>
        <color theme="1"/>
        <rFont val="Carlito"/>
        <family val="2"/>
      </rPr>
      <t>estudian y trabajan</t>
    </r>
    <r>
      <rPr>
        <sz val="10"/>
        <color theme="1"/>
        <rFont val="Carlito"/>
        <family val="2"/>
      </rPr>
      <t xml:space="preserve"> (ambas). Esta situación puede presentarse en cualquier momento del curso lectivo.</t>
    </r>
  </si>
  <si>
    <r>
      <t xml:space="preserve">ESTUDIANTES EXCLUIDOS POR MOTIVOS DE TRABAJO </t>
    </r>
    <r>
      <rPr>
        <b/>
        <vertAlign val="superscript"/>
        <sz val="14"/>
        <color theme="1"/>
        <rFont val="Carlito"/>
        <family val="2"/>
      </rPr>
      <t>1/</t>
    </r>
  </si>
  <si>
    <r>
      <t xml:space="preserve">1/  </t>
    </r>
    <r>
      <rPr>
        <sz val="10"/>
        <color indexed="8"/>
        <rFont val="Carlito"/>
        <family val="2"/>
      </rPr>
      <t>De los reportados como Excluidos en el Cuadro 1, indique en éste cuadro, cuántos lo hicieron (no concluyeron los estudios) por motivos de trabajo.</t>
    </r>
  </si>
  <si>
    <r>
      <t xml:space="preserve">Indique en el siguiente cuadro los </t>
    </r>
    <r>
      <rPr>
        <b/>
        <i/>
        <u val="double"/>
        <sz val="11"/>
        <rFont val="Carlito"/>
        <family val="2"/>
      </rPr>
      <t>casos registrados</t>
    </r>
    <r>
      <rPr>
        <sz val="11"/>
        <rFont val="Carlito"/>
        <family val="2"/>
      </rPr>
      <t xml:space="preserve"> de violencia:</t>
    </r>
  </si>
  <si>
    <r>
      <t xml:space="preserve">De estudiantes a otro personal </t>
    </r>
    <r>
      <rPr>
        <b/>
        <vertAlign val="superscript"/>
        <sz val="11"/>
        <rFont val="Carlito"/>
        <family val="2"/>
      </rPr>
      <t>1/</t>
    </r>
  </si>
  <si>
    <r>
      <t xml:space="preserve">De otro personal a estudiantes </t>
    </r>
    <r>
      <rPr>
        <b/>
        <vertAlign val="superscript"/>
        <sz val="11"/>
        <rFont val="Carlito"/>
        <family val="2"/>
      </rPr>
      <t>1/</t>
    </r>
  </si>
  <si>
    <r>
      <t xml:space="preserve">Otros, especifique seguidamente </t>
    </r>
    <r>
      <rPr>
        <vertAlign val="superscript"/>
        <sz val="10"/>
        <rFont val="Carlito"/>
        <family val="2"/>
      </rPr>
      <t>2/</t>
    </r>
  </si>
  <si>
    <r>
      <t xml:space="preserve">Lesiones autoinfringidas y/o riesgo por tentativa de suicidio </t>
    </r>
    <r>
      <rPr>
        <vertAlign val="superscript"/>
        <sz val="11"/>
        <rFont val="Carlito"/>
        <family val="2"/>
      </rPr>
      <t>1/</t>
    </r>
  </si>
  <si>
    <r>
      <t>Delito de trata de personas y sus dependientes</t>
    </r>
    <r>
      <rPr>
        <vertAlign val="superscript"/>
        <sz val="11"/>
        <rFont val="Carlito"/>
        <family val="2"/>
      </rPr>
      <t xml:space="preserve"> 2/</t>
    </r>
  </si>
  <si>
    <r>
      <rPr>
        <b/>
        <i/>
        <sz val="10"/>
        <rFont val="Carlito"/>
        <family val="2"/>
      </rPr>
      <t xml:space="preserve">Se indican dos ejemplos con madres para la columna "Cantidad de hijos", aplica igual para los padres.
</t>
    </r>
    <r>
      <rPr>
        <i/>
        <sz val="10"/>
        <rFont val="Carlito"/>
        <family val="2"/>
      </rPr>
      <t xml:space="preserve">--Si en el Centro Educativo hay dos estudiantes que son madres, </t>
    </r>
    <r>
      <rPr>
        <i/>
        <u/>
        <sz val="10"/>
        <rFont val="Carlito"/>
        <family val="2"/>
      </rPr>
      <t>una tiene 14 años y la otra 17</t>
    </r>
    <r>
      <rPr>
        <i/>
        <sz val="10"/>
        <rFont val="Carlito"/>
        <family val="2"/>
      </rPr>
      <t xml:space="preserve">.  Entonces debe indicar en esas mismas filas la cantidad de hijos que tiene cada una.
--Si en el Centro Educativo hay dos estudiantes que son madres, y </t>
    </r>
    <r>
      <rPr>
        <i/>
        <u/>
        <sz val="10"/>
        <rFont val="Carlito"/>
        <family val="2"/>
      </rPr>
      <t>ambas tienen 16 años</t>
    </r>
    <r>
      <rPr>
        <i/>
        <sz val="10"/>
        <rFont val="Carlito"/>
        <family val="2"/>
      </rPr>
      <t>, se debe sumar el total de hijos de ambas madres e indicarlos en la misma fila (16 años).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</si>
  <si>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Fallecidos</t>
    </r>
  </si>
  <si>
    <t>Renombre este archivo Excel como se indica seguidamente:</t>
  </si>
  <si>
    <t>CENSO ESCOLAR 2025 -- INFORME FINAL</t>
  </si>
  <si>
    <t>Ver detalles en la Guía para el llenado del Censo Escolar 2025-Informe Final.</t>
  </si>
  <si>
    <r>
      <t>10</t>
    </r>
    <r>
      <rPr>
        <b/>
        <sz val="11"/>
        <color theme="1"/>
        <rFont val="Sylfaen"/>
        <family val="1"/>
      </rPr>
      <t>º</t>
    </r>
  </si>
  <si>
    <r>
      <t>11</t>
    </r>
    <r>
      <rPr>
        <b/>
        <sz val="11"/>
        <color theme="1"/>
        <rFont val="Sylfaen"/>
        <family val="1"/>
      </rPr>
      <t>º</t>
    </r>
  </si>
  <si>
    <t>Matrícula Inicial</t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</si>
  <si>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Nuevos Ingresos</t>
    </r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</si>
  <si>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Provenientes de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</si>
  <si>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Traslados a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</si>
  <si>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Exclusión</t>
    </r>
  </si>
  <si>
    <t>Matrícula Final</t>
  </si>
  <si>
    <t>Aprobados</t>
  </si>
  <si>
    <t>Aplazados</t>
  </si>
  <si>
    <t>GEORGINA JARA LE MAIRE</t>
  </si>
  <si>
    <t>SAN JOSE / PEREZ ZELEDON / SAN ISIDRO DE EL GENERAL</t>
  </si>
  <si>
    <t>BOLIVAR VILLANUEVA VILLALOBOS</t>
  </si>
  <si>
    <t>KATERINE RAMIREZ GONZALEZ</t>
  </si>
  <si>
    <t>GRETHEL AVILA VARGAS</t>
  </si>
  <si>
    <t>JOHANNA MARIA AMPIE GUZMAN</t>
  </si>
  <si>
    <t>DEIVIN JOSE RODRIGUEZ RAMIREZ</t>
  </si>
  <si>
    <t>PUNTARENAS / QUEPOS / QUEPOS</t>
  </si>
  <si>
    <t>GENIER JESUS JIMENEZ CHAVARRIA</t>
  </si>
  <si>
    <t>HEYNER PEREIRA CHAVES</t>
  </si>
  <si>
    <t>KATTIA VILLALOBOS VALDEZ</t>
  </si>
  <si>
    <t>CUADRO 8</t>
  </si>
  <si>
    <t>Barbitúricos (pastillas para dormir)</t>
  </si>
  <si>
    <t>Alucinógenos</t>
  </si>
  <si>
    <t>Ketamina</t>
  </si>
  <si>
    <t>Ácido Lisérgico-LSD- (ácido, cartón)</t>
  </si>
  <si>
    <t>Psilocibina (hongos mágicos)</t>
  </si>
  <si>
    <t>Reina de la noche</t>
  </si>
  <si>
    <t>Drogas Mixtas</t>
  </si>
  <si>
    <t>Marihuana/Cannabis</t>
  </si>
  <si>
    <t>Nicotina-Tabaco</t>
  </si>
  <si>
    <t>Vapeador</t>
  </si>
  <si>
    <t>Derivados del Opio, tales como: morfina, heroína, codeína, fentanilo, oxicodona, tramadol, ketamina</t>
  </si>
  <si>
    <t>CUADRO 10</t>
  </si>
  <si>
    <t>DATOS SOBRE PREVENCIÓN DE LA VIOLENCIA, ARMAS Y SUSPENSIONES</t>
  </si>
  <si>
    <t>DATOS SOBRE PROTOCOLOS</t>
  </si>
  <si>
    <t>CUADRO 14</t>
  </si>
  <si>
    <r>
      <t>10</t>
    </r>
    <r>
      <rPr>
        <b/>
        <sz val="12"/>
        <color theme="1"/>
        <rFont val="Sylfaen"/>
        <family val="1"/>
      </rPr>
      <t>º</t>
    </r>
  </si>
  <si>
    <r>
      <t>11</t>
    </r>
    <r>
      <rPr>
        <b/>
        <sz val="12"/>
        <color theme="1"/>
        <rFont val="Sylfaen"/>
        <family val="1"/>
      </rPr>
      <t>º</t>
    </r>
  </si>
  <si>
    <r>
      <t>10</t>
    </r>
    <r>
      <rPr>
        <b/>
        <sz val="10"/>
        <color theme="1"/>
        <rFont val="Sylfaen"/>
        <family val="1"/>
      </rPr>
      <t>º</t>
    </r>
  </si>
  <si>
    <r>
      <t>11</t>
    </r>
    <r>
      <rPr>
        <b/>
        <sz val="10"/>
        <color theme="1"/>
        <rFont val="Sylfaen"/>
        <family val="1"/>
      </rPr>
      <t>º</t>
    </r>
  </si>
  <si>
    <t>SAN CARLOS</t>
  </si>
  <si>
    <t>14</t>
  </si>
  <si>
    <t>LOS CHILES</t>
  </si>
  <si>
    <t>IRENE CECILIA RAMIREZ SANCHEZ</t>
  </si>
  <si>
    <t>ZONA NORTE-NORTE</t>
  </si>
  <si>
    <t>UPALA</t>
  </si>
  <si>
    <t>JUAN CARLOS PICADO DELGADO</t>
  </si>
  <si>
    <t>SAN MATEO</t>
  </si>
  <si>
    <t>DULCE NOMBRE</t>
  </si>
  <si>
    <t>Técnica Nocturna</t>
  </si>
  <si>
    <t>4155</t>
  </si>
  <si>
    <t>00911</t>
  </si>
  <si>
    <t>SECCION NOCTURNA C.T.P. CALLE BLANCOS</t>
  </si>
  <si>
    <t>CALLE BLANCOS</t>
  </si>
  <si>
    <t>MONTELIMAR</t>
  </si>
  <si>
    <t>MARIA PIEDRA VALVERDE</t>
  </si>
  <si>
    <t>4157</t>
  </si>
  <si>
    <t>00891</t>
  </si>
  <si>
    <t>SECCION NOCTURNA C.T.P. DE SAN SEBASTIAN</t>
  </si>
  <si>
    <t>SAN SEBASTIAN</t>
  </si>
  <si>
    <t>COLONIA KENNEDY</t>
  </si>
  <si>
    <t>JAVIER ARCE VARGAS</t>
  </si>
  <si>
    <t>MARJORIE BARQUERO GONZALEZ</t>
  </si>
  <si>
    <t>4160</t>
  </si>
  <si>
    <t>01003</t>
  </si>
  <si>
    <t>SECCION NOCTURNA C.T.P. JOSE FIGUERES FERRER</t>
  </si>
  <si>
    <t>SAN CRISTOBAL</t>
  </si>
  <si>
    <t>LA LUCHA</t>
  </si>
  <si>
    <t>RAFAEL ANGEL CORDERO CASTILLO</t>
  </si>
  <si>
    <t>FREDDY GERARDO GAMBOA VILLANEA</t>
  </si>
  <si>
    <t>4161</t>
  </si>
  <si>
    <t>01002</t>
  </si>
  <si>
    <t>SECCION NOCTURNA C.T.P. SAN JUAN SUR</t>
  </si>
  <si>
    <t>CORRALILLO</t>
  </si>
  <si>
    <t>SAN JUAN SUR</t>
  </si>
  <si>
    <t>ALBERTO QUIROS ABARCA</t>
  </si>
  <si>
    <t>4162</t>
  </si>
  <si>
    <t>01000</t>
  </si>
  <si>
    <t>SECCION NOCTURNA C.T.P. DE ACOSTA</t>
  </si>
  <si>
    <t>12</t>
  </si>
  <si>
    <t>ACOSTA</t>
  </si>
  <si>
    <t>SAN IGNACIO</t>
  </si>
  <si>
    <t>ANDY GARCIA LOPEZ</t>
  </si>
  <si>
    <t>NELSON OLIVIER QUESADA FALLAS</t>
  </si>
  <si>
    <t>4163</t>
  </si>
  <si>
    <t>00904</t>
  </si>
  <si>
    <t>SECCION NOCTURNA C.T.P. DE PURISCAL</t>
  </si>
  <si>
    <t>BARRIO CORAZON DE MARIA</t>
  </si>
  <si>
    <t>JORGE ANDRES CORDERO AMADOR</t>
  </si>
  <si>
    <t>4166</t>
  </si>
  <si>
    <t>00908</t>
  </si>
  <si>
    <t>SECCION NOCTURNA C.T.P. SAN ISIDRO</t>
  </si>
  <si>
    <t>VILLA LIGIA</t>
  </si>
  <si>
    <t>HENRY NAVARRO ZUÑIGA</t>
  </si>
  <si>
    <t>4167</t>
  </si>
  <si>
    <t>00952</t>
  </si>
  <si>
    <t>SECCION NOCTURNA C.T.P. PLATANARES</t>
  </si>
  <si>
    <t>PLATANARES</t>
  </si>
  <si>
    <t>YESSICA GUERRERO MOSQUERA</t>
  </si>
  <si>
    <t>HENRY MORA ESPINOZA</t>
  </si>
  <si>
    <t>4168</t>
  </si>
  <si>
    <t>00953</t>
  </si>
  <si>
    <t>SECCION NOCTURNA C.T.P. PEJIBAYE</t>
  </si>
  <si>
    <t>PEJIBAYE</t>
  </si>
  <si>
    <t>ELKE MATA RIVERA</t>
  </si>
  <si>
    <t>JUAN DURAN CUBILLO</t>
  </si>
  <si>
    <t>4169</t>
  </si>
  <si>
    <t>01107</t>
  </si>
  <si>
    <t>SECCION NOCTURNA C.T.P. GENERAL VIEJO</t>
  </si>
  <si>
    <t>SAN JOSE / PEREZ ZELEDON / EL GENERAL</t>
  </si>
  <si>
    <t>EL GENERAL</t>
  </si>
  <si>
    <t>GENERAL VIEJO</t>
  </si>
  <si>
    <t>ADRIAN JIMENEZ CHAVEZ</t>
  </si>
  <si>
    <t>OTTO MAURICIO BARRANTES ELIZONDO</t>
  </si>
  <si>
    <t>4173</t>
  </si>
  <si>
    <t>00960</t>
  </si>
  <si>
    <t>SECCION NOCTURNA C.T.P. SAN MATEO</t>
  </si>
  <si>
    <t>KENETH BONILLA CESPEDES</t>
  </si>
  <si>
    <t>4176</t>
  </si>
  <si>
    <t>00916</t>
  </si>
  <si>
    <t>SECCION NOCTURNA C.T.P. NATANIEL ARIAS MURILLO</t>
  </si>
  <si>
    <t>ALAJUELA / SAN CARLOS / AGUAS ZARCAS</t>
  </si>
  <si>
    <t>AGUAS ZARCAS</t>
  </si>
  <si>
    <t>EDWARD ANTONIO SALAZAR CHACON</t>
  </si>
  <si>
    <t>OLGER SANCHO CHACON</t>
  </si>
  <si>
    <t>4177</t>
  </si>
  <si>
    <t>00993</t>
  </si>
  <si>
    <t>SECCION NOCTURNA C.T.P. LOS CHILES</t>
  </si>
  <si>
    <t>KATTIA MADRIGAL GOMEZ</t>
  </si>
  <si>
    <t>KAREN CALDERON SOLANO</t>
  </si>
  <si>
    <t>4178</t>
  </si>
  <si>
    <t>01135</t>
  </si>
  <si>
    <t>SECCION NOCTURNA C.T.P. DE VENECIA</t>
  </si>
  <si>
    <t>VENECIA</t>
  </si>
  <si>
    <t>SAN MARTIN</t>
  </si>
  <si>
    <t>ANA DAISY ESQUIVEL VARGAS</t>
  </si>
  <si>
    <t>ROBERTO CESPEDES MORA</t>
  </si>
  <si>
    <t>4179</t>
  </si>
  <si>
    <t>00957</t>
  </si>
  <si>
    <t>SECCION NOCTURNA C.T.P. LA FORTUNA</t>
  </si>
  <si>
    <t>FORTUNA</t>
  </si>
  <si>
    <t>LA FORTUNA</t>
  </si>
  <si>
    <t>JULIO MADRIGAL CASTELLANOS</t>
  </si>
  <si>
    <t>EDGAR GARCIA OCON</t>
  </si>
  <si>
    <t>4180</t>
  </si>
  <si>
    <t>00995</t>
  </si>
  <si>
    <t>SECCION NOCTURNA C.T.P. DE PITAL</t>
  </si>
  <si>
    <t>PITAL</t>
  </si>
  <si>
    <t>JUAN CARLOS BRENES ESQUIVEL</t>
  </si>
  <si>
    <t>MARIA DE LOS ANGELES SOLIS ALVARADO</t>
  </si>
  <si>
    <t>4181</t>
  </si>
  <si>
    <t>00965</t>
  </si>
  <si>
    <t>SECCION NOCTURNA C.T.P. DE GUATUSO</t>
  </si>
  <si>
    <t>GUATUSO</t>
  </si>
  <si>
    <t>JORGE ENRIQUE VEGA VALLEJO</t>
  </si>
  <si>
    <t>VIRGILIO VILLEGAS GONZALEZ</t>
  </si>
  <si>
    <t>4182</t>
  </si>
  <si>
    <t>00994</t>
  </si>
  <si>
    <t>SECCION NOCTURNA C.T.P. SANTA ROSA</t>
  </si>
  <si>
    <t>POCOSOL</t>
  </si>
  <si>
    <t>SANTA ROSA</t>
  </si>
  <si>
    <t>KATTIA CARBALLO GARCIA</t>
  </si>
  <si>
    <t>4183</t>
  </si>
  <si>
    <t>00956</t>
  </si>
  <si>
    <t>SECCION NOCTURNA C.T.P. SAN CARLOS</t>
  </si>
  <si>
    <t>QUESADA</t>
  </si>
  <si>
    <t>EL CARMEN</t>
  </si>
  <si>
    <t>VERNA DEL CARMEN CESPEDES ROJAS</t>
  </si>
  <si>
    <t>YANIXIA MARIA CHAVES MURILLO</t>
  </si>
  <si>
    <t>4185</t>
  </si>
  <si>
    <t>01004</t>
  </si>
  <si>
    <t>SECCION NOCTURNA C.T.P. DE PACAYAS</t>
  </si>
  <si>
    <t>ALVARADO</t>
  </si>
  <si>
    <t>PACAYAS</t>
  </si>
  <si>
    <t>MARIO GONZALEZ MATAMOROS</t>
  </si>
  <si>
    <t>KATTIA ARAYA ARAYA</t>
  </si>
  <si>
    <t>4186</t>
  </si>
  <si>
    <t>00876</t>
  </si>
  <si>
    <t>SECCION NOCTURNA C.T.P. JOSE DANIEL FLORES</t>
  </si>
  <si>
    <t>17</t>
  </si>
  <si>
    <t>DOTA</t>
  </si>
  <si>
    <t>SANTA MARIA</t>
  </si>
  <si>
    <t>MAURICIO ROJAS SALAZAR</t>
  </si>
  <si>
    <t>LUIS ALBERTO AGÜERO UMAÑA</t>
  </si>
  <si>
    <t>4188</t>
  </si>
  <si>
    <t>00998</t>
  </si>
  <si>
    <t>SECCION NOCTURNA C.T.P. SAN PABLO</t>
  </si>
  <si>
    <t>20</t>
  </si>
  <si>
    <t>SAN PABLO</t>
  </si>
  <si>
    <t>KATTIA VALVERDE PORRAS</t>
  </si>
  <si>
    <t>ROY CASTRO JIMENEZ</t>
  </si>
  <si>
    <t>4189</t>
  </si>
  <si>
    <t>00988</t>
  </si>
  <si>
    <t>SECCION NOCTURNA C.T.P. LA SUIZA</t>
  </si>
  <si>
    <t>LA SUIZA</t>
  </si>
  <si>
    <t>RICHARD ZUÑIGA MESEN</t>
  </si>
  <si>
    <t>EVELYN QUIROS ARCE</t>
  </si>
  <si>
    <t>4191</t>
  </si>
  <si>
    <t>01040</t>
  </si>
  <si>
    <t>SECCION NOCTURNA C.T.P. DE HEREDIA</t>
  </si>
  <si>
    <t>FATIMA</t>
  </si>
  <si>
    <t>GILBERT GONZALEZ GUERRERO</t>
  </si>
  <si>
    <t>4193</t>
  </si>
  <si>
    <t>00943</t>
  </si>
  <si>
    <t>SECCION NOCTURNA C.T.P. PUERTO VIEJO</t>
  </si>
  <si>
    <t>MARIA JOSE SIRIAS MATARRITA</t>
  </si>
  <si>
    <t>4194</t>
  </si>
  <si>
    <t>00838</t>
  </si>
  <si>
    <t>SECCION NOCTURNA C.T.P. LIBERIA</t>
  </si>
  <si>
    <t>BARRIO CAPULIN</t>
  </si>
  <si>
    <t>EDGAR VASQUEZ ESPINOZA</t>
  </si>
  <si>
    <t>OLGA LIDIA BARRERA GALIANO</t>
  </si>
  <si>
    <t>4195</t>
  </si>
  <si>
    <t>01133</t>
  </si>
  <si>
    <t>SECCION NOCTURNA C.T.P. FORTUNA DE BAGACES</t>
  </si>
  <si>
    <t>RONALD MORAGA GOMEZ</t>
  </si>
  <si>
    <t>4196</t>
  </si>
  <si>
    <t>00962</t>
  </si>
  <si>
    <t>SECCION NOCTURNA C.T.P. NANDAYURE</t>
  </si>
  <si>
    <t>NANDAYURE</t>
  </si>
  <si>
    <t>CARMONA</t>
  </si>
  <si>
    <t>JAVIER JUAREZ ZUNIGA</t>
  </si>
  <si>
    <t>GLORIANA ARNAEZ CARRILLO</t>
  </si>
  <si>
    <t>4197</t>
  </si>
  <si>
    <t>00906</t>
  </si>
  <si>
    <t>SECCION NOCTURNA C.T.P. HOJANCHA</t>
  </si>
  <si>
    <t>HOJANCHA</t>
  </si>
  <si>
    <t>LA LIBERTAD</t>
  </si>
  <si>
    <t>BRAULIO ALBERTO MIRANDA MENDEZ</t>
  </si>
  <si>
    <t>MARIA DE LOS ANGELES ACOSTA GOMEZ</t>
  </si>
  <si>
    <t>4198</t>
  </si>
  <si>
    <t>00942</t>
  </si>
  <si>
    <t>SECCION NOCTURNA C.T.P. DE NICOYA</t>
  </si>
  <si>
    <t>WILBERTH UGARTE MEDINA</t>
  </si>
  <si>
    <t>4200</t>
  </si>
  <si>
    <t>00961</t>
  </si>
  <si>
    <t>SECCION NOCTURNA C.T.P. DE CORRALILLO</t>
  </si>
  <si>
    <t>MARIA BENITA GOMEZ MORENO</t>
  </si>
  <si>
    <t>YORLENY PADILLA MATARRITA</t>
  </si>
  <si>
    <t>4201</t>
  </si>
  <si>
    <t>00938</t>
  </si>
  <si>
    <t>SECCION NOCTURNA C.T.P. CARRILLO</t>
  </si>
  <si>
    <t>CARRILLO</t>
  </si>
  <si>
    <t>FILADELFIA</t>
  </si>
  <si>
    <t>LOS JOCOTES</t>
  </si>
  <si>
    <t>REBECA ARNESTO TOLEDO</t>
  </si>
  <si>
    <t>PAOLA CRISTINA RAMIREZ BRICEÑO</t>
  </si>
  <si>
    <t>4202</t>
  </si>
  <si>
    <t>00989</t>
  </si>
  <si>
    <t>SECCION NOCTURNA C.T.P. 27 DE ABRIL</t>
  </si>
  <si>
    <t>VEINTISIETE DE ABRIL</t>
  </si>
  <si>
    <t>LOS JOBOS</t>
  </si>
  <si>
    <t>XIOMARA ROJAS RUIZ</t>
  </si>
  <si>
    <t>GUSTAVO MUÑOZ CASARES</t>
  </si>
  <si>
    <t>4203</t>
  </si>
  <si>
    <t>00941</t>
  </si>
  <si>
    <t>SECCION NOCTURNA C.T.P. DE SANTA CRUZ</t>
  </si>
  <si>
    <t>BARRIO EL GUAYABAL</t>
  </si>
  <si>
    <t>DIDIER BRICEÑO GOMEZ</t>
  </si>
  <si>
    <t>LUZ MARY MARIN BRICEÑO</t>
  </si>
  <si>
    <t>4204</t>
  </si>
  <si>
    <t>00933</t>
  </si>
  <si>
    <t>SECCION NOCTURNA C.T.P. SANTA BARBARA</t>
  </si>
  <si>
    <t>DIRIA</t>
  </si>
  <si>
    <t>SANTA BARBARA</t>
  </si>
  <si>
    <t>4205</t>
  </si>
  <si>
    <t>00990</t>
  </si>
  <si>
    <t>SECCION NOCTURNA C.T.P. DE CARTAGENA</t>
  </si>
  <si>
    <t>CARTAGENA</t>
  </si>
  <si>
    <t>VICTORIA EUGENIA ZUÑIGA ZUÑIGA</t>
  </si>
  <si>
    <t>DEYLIN ORTEGA GOMEZ</t>
  </si>
  <si>
    <t>4206</t>
  </si>
  <si>
    <t>00966</t>
  </si>
  <si>
    <t>SECCION NOCTURNA C.T.P. SARDINAL</t>
  </si>
  <si>
    <t>SARDINAL</t>
  </si>
  <si>
    <t>ILSE VERONICA GUTIERREZ ATENCIO</t>
  </si>
  <si>
    <t>GUSTAVO CHAVARRIA SERRANO</t>
  </si>
  <si>
    <t>4207</t>
  </si>
  <si>
    <t>01007</t>
  </si>
  <si>
    <t>SECCION NOCTURNA C.T.P. DE ABANGARES</t>
  </si>
  <si>
    <t>ABANGARES</t>
  </si>
  <si>
    <t>LAS JUNTAS</t>
  </si>
  <si>
    <t>SANDY ALSONSO JIMENEZ CASCANTE</t>
  </si>
  <si>
    <t>GRICELDA VARGAS SEGURA</t>
  </si>
  <si>
    <t>4208</t>
  </si>
  <si>
    <t>00915</t>
  </si>
  <si>
    <t>SECCION NOCTURNA C.T.P. DE JICARAL</t>
  </si>
  <si>
    <t>PENINSULAR</t>
  </si>
  <si>
    <t>LEPANTO</t>
  </si>
  <si>
    <t>JICARAL</t>
  </si>
  <si>
    <t>MIGUEL ANGEL CHAVARRIA RODRIGUEZ</t>
  </si>
  <si>
    <t>JUAN ANTONIO QUIROS CAMPOS</t>
  </si>
  <si>
    <t>4210</t>
  </si>
  <si>
    <t>00894</t>
  </si>
  <si>
    <t>SECCION NOCTURNA C.T.P. DE PAQUERA</t>
  </si>
  <si>
    <t>PAQUERA</t>
  </si>
  <si>
    <t>PAQUERA CENTRO</t>
  </si>
  <si>
    <t>GISELLE AMADOR CASANOVA</t>
  </si>
  <si>
    <t>YOBNAN GAMBOA ZUÑIGA</t>
  </si>
  <si>
    <t>4211</t>
  </si>
  <si>
    <t>00996</t>
  </si>
  <si>
    <t>SECCION NOCTURNA C.T.P. DE COBANO</t>
  </si>
  <si>
    <t>COBANO</t>
  </si>
  <si>
    <t>JACQUELINE AVILA ROJAS</t>
  </si>
  <si>
    <t>IVETH ALVAREZ VILLALOBOS</t>
  </si>
  <si>
    <t>4213</t>
  </si>
  <si>
    <t>00951</t>
  </si>
  <si>
    <t>SECCION NOCTURNA C.T.P. OSA</t>
  </si>
  <si>
    <t>HENRY RODRIGUEZ MOJICA</t>
  </si>
  <si>
    <t>4214</t>
  </si>
  <si>
    <t>00913</t>
  </si>
  <si>
    <t>SECCION NOCTURNA C.T.P. CARLOS MANUEL VICENTE C.</t>
  </si>
  <si>
    <t>BRENDA GONZALEZ GONZALEZ</t>
  </si>
  <si>
    <t>4215</t>
  </si>
  <si>
    <t>00912</t>
  </si>
  <si>
    <t>SECCION NOCTURNA C.T.P. UMBERTO MELLONI C.</t>
  </si>
  <si>
    <t>JONATHAN FONSECA SALAZAR</t>
  </si>
  <si>
    <t>4217</t>
  </si>
  <si>
    <t>00914</t>
  </si>
  <si>
    <t>SECCION NOCTURNA C.T.P. GUAYCARA</t>
  </si>
  <si>
    <t>RIO CLARO</t>
  </si>
  <si>
    <t>LEIDY ARACELLY GUERRA PATIÑO</t>
  </si>
  <si>
    <t>4218</t>
  </si>
  <si>
    <t>00954</t>
  </si>
  <si>
    <t>SECCION NOCTURNA C.T.P. DE CORREDORES</t>
  </si>
  <si>
    <t>HERMILEY ALVARADO LOPEZ</t>
  </si>
  <si>
    <t>4220</t>
  </si>
  <si>
    <t>01050</t>
  </si>
  <si>
    <t>SECCION NOCTURNA C.T.P. DE PUERTO JIMENEZ</t>
  </si>
  <si>
    <t>PUERTO JIMENEZ</t>
  </si>
  <si>
    <t>JESSICA MARITZA DIAZ GOMEZ</t>
  </si>
  <si>
    <t>JOSE EDUARDO GOMEZ MORA</t>
  </si>
  <si>
    <t>4222</t>
  </si>
  <si>
    <t>00958</t>
  </si>
  <si>
    <t>SECCION NOCTURNA C.T.P. DE BATAAN</t>
  </si>
  <si>
    <t>SUSANA ZUÑIGA RODRIGUEZ</t>
  </si>
  <si>
    <t>4226</t>
  </si>
  <si>
    <t>00959</t>
  </si>
  <si>
    <t>SECCION NOCTURNA C.T.P. PADRE ROBERTO EVANS S.</t>
  </si>
  <si>
    <t>PALMIRA</t>
  </si>
  <si>
    <t>DEIRY LIZANO MORA</t>
  </si>
  <si>
    <t>4227</t>
  </si>
  <si>
    <t>00999</t>
  </si>
  <si>
    <t>SECCION NOCTURNA C.T.P. DE POCOCI</t>
  </si>
  <si>
    <t>WILLIAM VEGA DUARTE</t>
  </si>
  <si>
    <t>4229</t>
  </si>
  <si>
    <t>00905</t>
  </si>
  <si>
    <t>SECCION NOCTURNA C.T.P. DE JACO</t>
  </si>
  <si>
    <t>FERNANADO PUSEY HALL</t>
  </si>
  <si>
    <t>4230</t>
  </si>
  <si>
    <t>00964</t>
  </si>
  <si>
    <t>SECCION NOCTURNA C.T.P. DE PARRITA</t>
  </si>
  <si>
    <t>YORLENY CHAVARRIA RODRIGUEZ</t>
  </si>
  <si>
    <t>4232</t>
  </si>
  <si>
    <t>00987</t>
  </si>
  <si>
    <t>SECCION NOCTURNA C.T.P. UPALA</t>
  </si>
  <si>
    <t>GRICELDA ELIZONDO AGUILAR</t>
  </si>
  <si>
    <t>4844</t>
  </si>
  <si>
    <t>00086</t>
  </si>
  <si>
    <t>C.T.P. NOCTURNO CARLOS FALLAS SIBAJA</t>
  </si>
  <si>
    <t>CANOAS</t>
  </si>
  <si>
    <t>EMERSON PANIAGUA VEGA</t>
  </si>
  <si>
    <t>24314848 Ext.100</t>
  </si>
  <si>
    <t>4857</t>
  </si>
  <si>
    <t>00278</t>
  </si>
  <si>
    <t>C.T.P. COVAO NOCTURNO</t>
  </si>
  <si>
    <t>SAN NICOLAS</t>
  </si>
  <si>
    <t>LA POLVORA</t>
  </si>
  <si>
    <t>SUBVENCIONADA</t>
  </si>
  <si>
    <t>MARJORIE FUENTES QUIROS</t>
  </si>
  <si>
    <t>ZIANE SOTO ARAYA</t>
  </si>
  <si>
    <t>5748</t>
  </si>
  <si>
    <t>01008</t>
  </si>
  <si>
    <t>SECCION NOCTURNA C.T.P. DE QUEPOS</t>
  </si>
  <si>
    <t>JHOVANNY LOAIZA PORRAS</t>
  </si>
  <si>
    <t>5818</t>
  </si>
  <si>
    <t>01044</t>
  </si>
  <si>
    <t>SECCION NOCTURNA C.T.P. DE ESCAZU</t>
  </si>
  <si>
    <t>SAN JOSE OESTE</t>
  </si>
  <si>
    <t>ESCAZU</t>
  </si>
  <si>
    <t>BARRIO EL CARMEN</t>
  </si>
  <si>
    <t>XINIA BERMUDEZ ESTRADA</t>
  </si>
  <si>
    <t>JENNY VALVERDE OVIEDO</t>
  </si>
  <si>
    <t>5827</t>
  </si>
  <si>
    <t>00708</t>
  </si>
  <si>
    <t>SECCION NOCTURNA C.T.P. MONSEÑOR SANABRIA</t>
  </si>
  <si>
    <t>DESAMPARADOS CENTRO</t>
  </si>
  <si>
    <t>JUAN FELIPE CHACON CASTILLO</t>
  </si>
  <si>
    <t>5966</t>
  </si>
  <si>
    <t>00763</t>
  </si>
  <si>
    <t>SECCION NOCTURNA C.T.P. MARIO QUIROS SASSO</t>
  </si>
  <si>
    <t>TRES RIOS</t>
  </si>
  <si>
    <t>FERNANDO TORRES QUIROS</t>
  </si>
  <si>
    <t>6016</t>
  </si>
  <si>
    <t>00907</t>
  </si>
  <si>
    <t>SECCION NOCTURNA C.T.P. ULADISLAO GAMEZ SOLANO</t>
  </si>
  <si>
    <t>18</t>
  </si>
  <si>
    <t>CURRIDABAT</t>
  </si>
  <si>
    <t>TIRRASES</t>
  </si>
  <si>
    <t>LAS MERCEDES</t>
  </si>
  <si>
    <t>PABLO MASIS BONICHE</t>
  </si>
  <si>
    <t>ELIZABETH ELIZONDO RODRIGUEZ</t>
  </si>
  <si>
    <t>6021</t>
  </si>
  <si>
    <t>00800</t>
  </si>
  <si>
    <t>SECCION NOCTURNA C.T.P. PUNTARENAS</t>
  </si>
  <si>
    <t>BARRANCA</t>
  </si>
  <si>
    <t>EL PROGRESO</t>
  </si>
  <si>
    <t>MARIA MARGARITA ORTEGA GARCIA</t>
  </si>
  <si>
    <t>RODJAN MIGUEL CARRILLO FONSECA</t>
  </si>
  <si>
    <t>6033</t>
  </si>
  <si>
    <t>00917</t>
  </si>
  <si>
    <t>SECCION NOCTURNA C.T.P. INVU LAS CAÑAS</t>
  </si>
  <si>
    <t>EL ERIZO INVU CAÑAS</t>
  </si>
  <si>
    <t>ALLAN BARBOZA JIMENEZ</t>
  </si>
  <si>
    <t>GERARDO ARIAS SANCHEZ</t>
  </si>
  <si>
    <t>6034</t>
  </si>
  <si>
    <t>01006</t>
  </si>
  <si>
    <t>SECCION NOCTURNA C.T.P. TRONADORA</t>
  </si>
  <si>
    <t>TRONADORA</t>
  </si>
  <si>
    <t>MANUEL DURAN PIMENTEL</t>
  </si>
  <si>
    <t>6104</t>
  </si>
  <si>
    <t>00944</t>
  </si>
  <si>
    <t>SECCION NOCTURNA C.T.P. JOSE ALBERTAZZI</t>
  </si>
  <si>
    <t>LOS GUIDO</t>
  </si>
  <si>
    <t>LOS GUIDOS</t>
  </si>
  <si>
    <t>ANA LUCIA BENAVIDES FERNANDEZ</t>
  </si>
  <si>
    <t>NELSON SANCHEZ CASTRO</t>
  </si>
  <si>
    <t>6105</t>
  </si>
  <si>
    <t>01099</t>
  </si>
  <si>
    <t>SECCION NOCTURNA C.T.P. CARRIZAL</t>
  </si>
  <si>
    <t>CARRIZAL</t>
  </si>
  <si>
    <t>QUIZARRASES</t>
  </si>
  <si>
    <t>INGRID SUSANA JIMENEZ LOPEZ</t>
  </si>
  <si>
    <t>6130</t>
  </si>
  <si>
    <t>00860</t>
  </si>
  <si>
    <t>SECCION NOCTURNA C.T.P. DE GRANADILLA</t>
  </si>
  <si>
    <t>GRANADILLA</t>
  </si>
  <si>
    <t>GRANADILLA NORTE</t>
  </si>
  <si>
    <t>PAULA PEREZ MALAVASI</t>
  </si>
  <si>
    <t>6147</t>
  </si>
  <si>
    <t>00880</t>
  </si>
  <si>
    <t>SECCION NOCTURNA C.T.P. DE BUENOS AIRES</t>
  </si>
  <si>
    <t>LAS LOMAS</t>
  </si>
  <si>
    <t>RAQUEL MENA PINTO</t>
  </si>
  <si>
    <t>6148</t>
  </si>
  <si>
    <t>00833</t>
  </si>
  <si>
    <t>SECCION NOCTURNA C.T.P. DE LIMON</t>
  </si>
  <si>
    <t>CORALES 2</t>
  </si>
  <si>
    <t>CARLOS HERNANDEZ ARCE</t>
  </si>
  <si>
    <t>6358</t>
  </si>
  <si>
    <t>00945</t>
  </si>
  <si>
    <t>SECCION NOCTURNA C.T.P. VASQUEZ DE CORONADO</t>
  </si>
  <si>
    <t>VASQUEZ DE CORONADO</t>
  </si>
  <si>
    <t>PATALILLO</t>
  </si>
  <si>
    <t>SUE ADRIAN CHINCHILLA CALDERON</t>
  </si>
  <si>
    <t>ILEANA ARCE CAMPOS</t>
  </si>
  <si>
    <t>6502</t>
  </si>
  <si>
    <t>00955</t>
  </si>
  <si>
    <t>SECCION NOCTURNA C.T.P. SANTO CRISTO DE ESQUIPULAS</t>
  </si>
  <si>
    <t>ESQUIPULAS</t>
  </si>
  <si>
    <t>LA ERMITA</t>
  </si>
  <si>
    <t>MARCO ÄVILA DURAN</t>
  </si>
  <si>
    <t>6503</t>
  </si>
  <si>
    <t>00963</t>
  </si>
  <si>
    <t>SECCION NOCTURNA C.T.P. DE DULCE NOMBRE</t>
  </si>
  <si>
    <t>CARTAGO / CARTAGO / DULCE NOMBRE</t>
  </si>
  <si>
    <t>ALEJANDRA SANCHEZ TORTOS</t>
  </si>
  <si>
    <t>ZIANE SOTO UREÑA</t>
  </si>
  <si>
    <t>6504</t>
  </si>
  <si>
    <t>01041</t>
  </si>
  <si>
    <t>SECCION NOCTURNA C.T.P. SAN PEDRO DE BARVA</t>
  </si>
  <si>
    <t>MARGARITA RAMIREZ BONILLA</t>
  </si>
  <si>
    <t>6505</t>
  </si>
  <si>
    <t>01075</t>
  </si>
  <si>
    <t>SECCION NOCTURNA C.T.P. DE PALMICHAL</t>
  </si>
  <si>
    <t>PALMICHAL</t>
  </si>
  <si>
    <t>BRAULIO MONTERO GONZALEZ</t>
  </si>
  <si>
    <t>6507</t>
  </si>
  <si>
    <t>01137</t>
  </si>
  <si>
    <t>SECCION NOCTURNA C.T.P. SABANILLA</t>
  </si>
  <si>
    <t>SABANILLA</t>
  </si>
  <si>
    <t>JACQUELINE PATRICIA ZAMORA VARGAS</t>
  </si>
  <si>
    <t>MARVIN JIMENEZ BARBOZA</t>
  </si>
  <si>
    <t>6524</t>
  </si>
  <si>
    <t>01073</t>
  </si>
  <si>
    <t>SECCION NOCTURNA C.T.P. SAN ISIDRO DE HEREDIA</t>
  </si>
  <si>
    <t>SAN ISIDRO</t>
  </si>
  <si>
    <t>SAN JOSECITO</t>
  </si>
  <si>
    <t>ADRIAN ALBERTO GRANADOS MASIS</t>
  </si>
  <si>
    <t>MARCO ANTONIO MARCOS ARCE</t>
  </si>
  <si>
    <t>6525</t>
  </si>
  <si>
    <t>01047</t>
  </si>
  <si>
    <t>SECCION NOCTURNA C.T.P. SANTO DOMINGO</t>
  </si>
  <si>
    <t>SANTO DOMINGO</t>
  </si>
  <si>
    <t>MAURICIO OBANDO OBANDO</t>
  </si>
  <si>
    <t>JOHEL QUESADA CAMACHO</t>
  </si>
  <si>
    <t>6528</t>
  </si>
  <si>
    <t>00991</t>
  </si>
  <si>
    <t>SECCION NOCTURNA C.T.P. PURRAL</t>
  </si>
  <si>
    <t>PURRAL</t>
  </si>
  <si>
    <t>DANNY ALEJANDRO FUENTES RAMIREZ</t>
  </si>
  <si>
    <t>KENNETH RODOLFO JIMENEZ GONZALEZ</t>
  </si>
  <si>
    <t>6529</t>
  </si>
  <si>
    <t>00992</t>
  </si>
  <si>
    <t>SECCION NOCTURNA C.T.P. ABELARDO BONILLA B.</t>
  </si>
  <si>
    <t>MORAVIA</t>
  </si>
  <si>
    <t>SAN JERONIMO</t>
  </si>
  <si>
    <t>ABRAHAM BERROCAL ROGERS</t>
  </si>
  <si>
    <t>WILFREDO CASTRO CAMPOS</t>
  </si>
  <si>
    <t>6530</t>
  </si>
  <si>
    <t>01046</t>
  </si>
  <si>
    <t>SECCION NOCTURNA C.T.P. DE PAVAS</t>
  </si>
  <si>
    <t>PAVAS</t>
  </si>
  <si>
    <t>PAVAS CENTRO</t>
  </si>
  <si>
    <t>BEATRIZ ROJAS AGÜERO</t>
  </si>
  <si>
    <t>SUSAN RAQUEL VINDAS MADRIGAL</t>
  </si>
  <si>
    <t>6531</t>
  </si>
  <si>
    <t>01001</t>
  </si>
  <si>
    <t>SECCION NOCTURNA C.T.P. DE ASERRI</t>
  </si>
  <si>
    <t>ASERRI</t>
  </si>
  <si>
    <t>SALITRILLOS</t>
  </si>
  <si>
    <t>PALO BLANCO</t>
  </si>
  <si>
    <t>WAINER SEQUEIRA VILLAGRA</t>
  </si>
  <si>
    <t>WILFREDO CALDERON VARGAS</t>
  </si>
  <si>
    <t>6532</t>
  </si>
  <si>
    <t>01106</t>
  </si>
  <si>
    <t>SECCION NOCTURNA C.T.P. AMBIENT. ISAIAS RETANA</t>
  </si>
  <si>
    <t>PEDREGOSO</t>
  </si>
  <si>
    <t>ARNULFO ALVARADO LOPEZ</t>
  </si>
  <si>
    <t>ENRIQUE GIOVANNI FALLAS GAMBOA</t>
  </si>
  <si>
    <t>6534</t>
  </si>
  <si>
    <t>01005</t>
  </si>
  <si>
    <t>SECCION NOCTURNA C.T.P. SANTA LUCIA</t>
  </si>
  <si>
    <t>LLANOS DE SANTA LUCIA</t>
  </si>
  <si>
    <t>SANTA LUCIA</t>
  </si>
  <si>
    <t>ANABEL VARGAS CALDERON</t>
  </si>
  <si>
    <t>6535</t>
  </si>
  <si>
    <t>00997</t>
  </si>
  <si>
    <t>SECCION NOCTURNA C.T.P. CALLE ZAMORA</t>
  </si>
  <si>
    <t>CALLE ZAMORA</t>
  </si>
  <si>
    <t>ALBERTO HERNANDEZ ENRIQUEZ</t>
  </si>
  <si>
    <t>6536</t>
  </si>
  <si>
    <t>01039</t>
  </si>
  <si>
    <t>SECCION NOCTURNA C.T.P. ROSARIO DE NARANJO</t>
  </si>
  <si>
    <t>ROSARIO</t>
  </si>
  <si>
    <t>SECTOR VARGAS</t>
  </si>
  <si>
    <t>LUIS DIEGO CHACON MARTINEZ</t>
  </si>
  <si>
    <t>GEOVANNY ROJAS MORALES</t>
  </si>
  <si>
    <t>6538</t>
  </si>
  <si>
    <t>01037</t>
  </si>
  <si>
    <t>SECCION NOCTURNA C.T.P. DE CAÑAS</t>
  </si>
  <si>
    <t>ELIETH FERNANDEZ CABEZAS</t>
  </si>
  <si>
    <t>6547</t>
  </si>
  <si>
    <t>01042</t>
  </si>
  <si>
    <t>SECCION NOCTURNA C.T.P. DE ATENAS</t>
  </si>
  <si>
    <t>ATENAS</t>
  </si>
  <si>
    <t>CALLE NUEVA</t>
  </si>
  <si>
    <t>GRACE ZAMORA SANCHEZ</t>
  </si>
  <si>
    <t>ROBERTO MUÑOZ BEITA</t>
  </si>
  <si>
    <t>6577</t>
  </si>
  <si>
    <t>01043</t>
  </si>
  <si>
    <t>SECCION NOCTURNA C.T.P. DE PLATANAR</t>
  </si>
  <si>
    <t>FLORENCIA</t>
  </si>
  <si>
    <t>PLATANAR</t>
  </si>
  <si>
    <t>MIGUEL ANGEL CARVAJAL JIMENEZ</t>
  </si>
  <si>
    <t>JUAN CARLOS CRUZ SALAS</t>
  </si>
  <si>
    <t>6578</t>
  </si>
  <si>
    <t>01136</t>
  </si>
  <si>
    <t>SECCION NOCTURNA C.T.P. BARRIO IRVIN</t>
  </si>
  <si>
    <t>BARRIO IRVIN</t>
  </si>
  <si>
    <t>OLGA MARIA LOPEZ MEDRANO</t>
  </si>
  <si>
    <t>6579</t>
  </si>
  <si>
    <t>01051</t>
  </si>
  <si>
    <t>SECCION NOCTURNA C.T.P. DE LIVERPOOL</t>
  </si>
  <si>
    <t>RIO BLANCO</t>
  </si>
  <si>
    <t>LIVERPOOL</t>
  </si>
  <si>
    <t>MARVIN MANCIA ELIZONDO</t>
  </si>
  <si>
    <t>GREIVIN ARCE CAMPOS</t>
  </si>
  <si>
    <t>6583</t>
  </si>
  <si>
    <t>01045</t>
  </si>
  <si>
    <t>SECCION NOCTURNA C.T.P. BRAULIO ODIO HERRERA</t>
  </si>
  <si>
    <t>MONTERREY</t>
  </si>
  <si>
    <t>INDRID MARIA MORA SILES</t>
  </si>
  <si>
    <t>6584</t>
  </si>
  <si>
    <t>01049</t>
  </si>
  <si>
    <t>SECCION NOCTURNA C.T.P. LAS PALMITAS</t>
  </si>
  <si>
    <t>RITA</t>
  </si>
  <si>
    <t>LAS PALMITAS</t>
  </si>
  <si>
    <t>OSCAR ALFARO BARRANTES</t>
  </si>
  <si>
    <t>MARIA DEL MILAGRO CAMPOS VIQUEZ</t>
  </si>
  <si>
    <t>6635</t>
  </si>
  <si>
    <t>01098</t>
  </si>
  <si>
    <t>SECCION NOCTURNA C.T.P. SAN RAFAEL DE ALAJUELA</t>
  </si>
  <si>
    <t>HUGO LEON RAMIREZ</t>
  </si>
  <si>
    <t>LIZ KELLEM ACOSTA ARAYA</t>
  </si>
  <si>
    <t>6641</t>
  </si>
  <si>
    <t>01074</t>
  </si>
  <si>
    <t>SECCION NOCTURNA C.T.P. LA TIGRA</t>
  </si>
  <si>
    <t>LA TIGRA</t>
  </si>
  <si>
    <t>SEDIEL SOLERA CARRANZA</t>
  </si>
  <si>
    <r>
      <t>12</t>
    </r>
    <r>
      <rPr>
        <b/>
        <sz val="12"/>
        <color theme="1"/>
        <rFont val="Sylfaen"/>
        <family val="1"/>
      </rPr>
      <t>º</t>
    </r>
  </si>
  <si>
    <r>
      <t>12</t>
    </r>
    <r>
      <rPr>
        <b/>
        <sz val="11"/>
        <color theme="1"/>
        <rFont val="Sylfaen"/>
        <family val="1"/>
      </rPr>
      <t>º</t>
    </r>
  </si>
  <si>
    <t>GRADUADOS COMO TÉCNICOS MEDIOS, SEGÚN MODALIDAD Y ESPECIALIDAD</t>
  </si>
  <si>
    <t>Modalidad y Especialidad</t>
  </si>
  <si>
    <t>Graduados</t>
  </si>
  <si>
    <t>Comercial y de Servicios</t>
  </si>
  <si>
    <t>Industrial</t>
  </si>
  <si>
    <t>Acoounting</t>
  </si>
  <si>
    <t>Administración, Logística y Distribución</t>
  </si>
  <si>
    <t>Administración y Operación Aduanera</t>
  </si>
  <si>
    <t>Autorremodelado</t>
  </si>
  <si>
    <t>Animación 2D</t>
  </si>
  <si>
    <t>Construcción Civil</t>
  </si>
  <si>
    <t>Animación 3D</t>
  </si>
  <si>
    <t>Dibujo Técnico</t>
  </si>
  <si>
    <t>Banca y Finanzas</t>
  </si>
  <si>
    <t>Dibujo y Modelado de Edificaciones</t>
  </si>
  <si>
    <t>Bilingual accounting and finance</t>
  </si>
  <si>
    <t>Diseño Gráfico multimedia</t>
  </si>
  <si>
    <t>Bilingual Secretary</t>
  </si>
  <si>
    <t>Diseño Gráfico ***</t>
  </si>
  <si>
    <t>Ciberseguridad</t>
  </si>
  <si>
    <t>Diseño Publicitario</t>
  </si>
  <si>
    <t>Computer Networking</t>
  </si>
  <si>
    <t>Diseño y Confección de la Moda</t>
  </si>
  <si>
    <t>Computer Science in Software Development</t>
  </si>
  <si>
    <t>Diseño y Construcción de Muebles y Estructuras</t>
  </si>
  <si>
    <t>Configuración y administración de servicios en la nube</t>
  </si>
  <si>
    <t>Electromecánica</t>
  </si>
  <si>
    <t>Configuración y Soporte de Redes de Comunicación y Sistemas Operativos</t>
  </si>
  <si>
    <t>Electrónica en Mantenimiento de Equipo de Cómputo ***</t>
  </si>
  <si>
    <t>Contabilidad</t>
  </si>
  <si>
    <t>Electrónica en Telecomunicaciones</t>
  </si>
  <si>
    <t>Contabilidad y Auditoría ***</t>
  </si>
  <si>
    <t>Electrónica Industrial</t>
  </si>
  <si>
    <t>Contabilidad y Control Interno</t>
  </si>
  <si>
    <t>Electrotecnia ***</t>
  </si>
  <si>
    <t>Contabilidad y Costos</t>
  </si>
  <si>
    <t>Gestión de la Calidad</t>
  </si>
  <si>
    <t>Contabilidad y Finanzas</t>
  </si>
  <si>
    <t>Gestión de la Producción</t>
  </si>
  <si>
    <t>Control de la calidad el software</t>
  </si>
  <si>
    <t>Impresión Offset</t>
  </si>
  <si>
    <t>Desarrollo de aplicaciones móviles</t>
  </si>
  <si>
    <t>Instalación y Mantenimiento de Sistemas Eléctricos Industriales</t>
  </si>
  <si>
    <t>Desarrollo Web</t>
  </si>
  <si>
    <t>Logistic Administration and Distribution</t>
  </si>
  <si>
    <t>Diseño y Desarrollo Digital</t>
  </si>
  <si>
    <t>Mantenimiento Industrial ***</t>
  </si>
  <si>
    <t>Ecoturismo</t>
  </si>
  <si>
    <t>Mecánica de Precisión</t>
  </si>
  <si>
    <t>Ejecutivo Comercial y Servicio al Cliente</t>
  </si>
  <si>
    <t>Mecánica General</t>
  </si>
  <si>
    <t>Ejecutivo para Centros de Servicios ***</t>
  </si>
  <si>
    <t>Mecánica Naval</t>
  </si>
  <si>
    <t>Executive Service Center</t>
  </si>
  <si>
    <t>Productividad y Calidad ***</t>
  </si>
  <si>
    <t>Gerencia y Producción en cocina</t>
  </si>
  <si>
    <t>Productivity and Quality</t>
  </si>
  <si>
    <t>Gestión de datos para el análisis y visualización</t>
  </si>
  <si>
    <t>Refrigeración y Aire Acondicionado</t>
  </si>
  <si>
    <t>Informática en Desarrollo de Software ***</t>
  </si>
  <si>
    <t>Reparación de los Sistemas de Vehículos Livianos</t>
  </si>
  <si>
    <t>Informática en Redes de Computadoras***</t>
  </si>
  <si>
    <t>Agropecuaria</t>
  </si>
  <si>
    <t>Informática Empresarial</t>
  </si>
  <si>
    <t>Agro Jardinería</t>
  </si>
  <si>
    <t>Information Technology Support</t>
  </si>
  <si>
    <t>Agroecología</t>
  </si>
  <si>
    <t>Inteligencia Artificial</t>
  </si>
  <si>
    <t>Agroindustria Alimentaria con Tecnología Agrícola ***</t>
  </si>
  <si>
    <t>Mercadeo</t>
  </si>
  <si>
    <t>Agroindustria Alimentaria con Tecnología Pecuaria ***</t>
  </si>
  <si>
    <t>Operaciones de Empresas de Alojamiento</t>
  </si>
  <si>
    <t>Agropecuario en Producción Pecuaria ***</t>
  </si>
  <si>
    <t>Organización de operaciones y servicios de alimentos y bebidas</t>
  </si>
  <si>
    <t>Procesos productivos e inspección en la industria alimentaria</t>
  </si>
  <si>
    <t>Salud Ocupacional</t>
  </si>
  <si>
    <t>Producción Agrícola y Pecuaria</t>
  </si>
  <si>
    <t>Secretariado Ejecutivo</t>
  </si>
  <si>
    <t>Riego y Drenaje</t>
  </si>
  <si>
    <t>Turismo Costero</t>
  </si>
  <si>
    <t>Turismo Ecológico ***</t>
  </si>
  <si>
    <t>Turismo en Alimentos y Bebidas</t>
  </si>
  <si>
    <t>Turismo en Hotelería y Eventos Especiales ***</t>
  </si>
  <si>
    <t>Turismo Rural</t>
  </si>
  <si>
    <r>
      <t>12</t>
    </r>
    <r>
      <rPr>
        <b/>
        <sz val="10"/>
        <color theme="1"/>
        <rFont val="Sylfaen"/>
        <family val="1"/>
      </rPr>
      <t>º</t>
    </r>
  </si>
  <si>
    <t>Total-Técnica Nocturna</t>
  </si>
  <si>
    <t>Todos los inhalantes, como el pegamento, la gasolina</t>
  </si>
  <si>
    <t>Mezcalina y DMT</t>
  </si>
  <si>
    <t>Éxtasis (estimulante de primera elección)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</si>
</sst>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###\-####"/>
  </numFmts>
  <fonts count="85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rgb="FFFF0000"/>
      <name val="Cambria"/>
      <family val="1"/>
      <scheme val="maj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9"/>
      <color theme="1"/>
      <name val="Cambria"/>
      <family val="1"/>
      <scheme val="major"/>
    </font>
    <font>
      <sz val="11"/>
      <color theme="1"/>
      <name val="Calibri"/>
      <family val="2"/>
    </font>
    <font>
      <b/>
      <sz val="11"/>
      <color theme="1"/>
      <name val="Sylfaen"/>
      <family val="1"/>
    </font>
    <font>
      <sz val="11"/>
      <color theme="0"/>
      <name val="Carlito"/>
      <family val="2"/>
    </font>
    <font>
      <b/>
      <sz val="26"/>
      <name val="Carlito"/>
      <family val="2"/>
    </font>
    <font>
      <sz val="11"/>
      <color theme="1"/>
      <name val="Carlito"/>
      <family val="2"/>
    </font>
    <font>
      <b/>
      <i/>
      <sz val="24"/>
      <color theme="1"/>
      <name val="Carlito"/>
      <family val="2"/>
    </font>
    <font>
      <b/>
      <sz val="11"/>
      <color rgb="FF0060A8"/>
      <name val="Carlito"/>
      <family val="2"/>
    </font>
    <font>
      <b/>
      <sz val="12"/>
      <color theme="1"/>
      <name val="Carlito"/>
      <family val="2"/>
    </font>
    <font>
      <b/>
      <sz val="20"/>
      <name val="Carlito"/>
      <family val="2"/>
    </font>
    <font>
      <b/>
      <sz val="24"/>
      <color theme="1"/>
      <name val="Carlito"/>
      <family val="2"/>
    </font>
    <font>
      <sz val="11"/>
      <color rgb="FF002060"/>
      <name val="Carlito"/>
      <family val="2"/>
    </font>
    <font>
      <sz val="12"/>
      <name val="Carlito"/>
      <family val="2"/>
    </font>
    <font>
      <i/>
      <sz val="11"/>
      <name val="Carlito"/>
      <family val="2"/>
    </font>
    <font>
      <b/>
      <sz val="12"/>
      <name val="Carlito"/>
      <family val="2"/>
    </font>
    <font>
      <sz val="12"/>
      <color theme="1"/>
      <name val="Carlito"/>
      <family val="2"/>
    </font>
    <font>
      <b/>
      <sz val="11"/>
      <color theme="0"/>
      <name val="Carlito"/>
      <family val="2"/>
    </font>
    <font>
      <b/>
      <sz val="11"/>
      <color theme="1"/>
      <name val="Carlito"/>
      <family val="2"/>
    </font>
    <font>
      <i/>
      <sz val="10"/>
      <name val="Carlito"/>
      <family val="2"/>
    </font>
    <font>
      <sz val="10"/>
      <name val="Carlito"/>
      <family val="2"/>
    </font>
    <font>
      <b/>
      <sz val="14"/>
      <color theme="1"/>
      <name val="Carlito"/>
      <family val="2"/>
    </font>
    <font>
      <b/>
      <sz val="14"/>
      <name val="Carlito"/>
      <family val="2"/>
    </font>
    <font>
      <b/>
      <u val="double"/>
      <sz val="14"/>
      <name val="Carlito"/>
      <family val="2"/>
    </font>
    <font>
      <b/>
      <vertAlign val="superscript"/>
      <sz val="14"/>
      <name val="Carlito"/>
      <family val="2"/>
    </font>
    <font>
      <b/>
      <i/>
      <sz val="12"/>
      <name val="Carlito"/>
      <family val="2"/>
    </font>
    <font>
      <b/>
      <i/>
      <sz val="14"/>
      <color indexed="8"/>
      <name val="Carlito"/>
      <family val="2"/>
    </font>
    <font>
      <b/>
      <i/>
      <sz val="10"/>
      <color indexed="8"/>
      <name val="Carlito"/>
      <family val="2"/>
    </font>
    <font>
      <b/>
      <sz val="10"/>
      <color theme="1"/>
      <name val="Carlito"/>
      <family val="2"/>
    </font>
    <font>
      <sz val="11"/>
      <color indexed="8"/>
      <name val="Carlito"/>
      <family val="2"/>
    </font>
    <font>
      <b/>
      <sz val="10"/>
      <color rgb="FFFF0000"/>
      <name val="Carlito"/>
      <family val="2"/>
    </font>
    <font>
      <b/>
      <sz val="11"/>
      <color indexed="8"/>
      <name val="Carlito"/>
      <family val="2"/>
    </font>
    <font>
      <sz val="11"/>
      <color rgb="FF000000"/>
      <name val="Carlito"/>
      <family val="2"/>
    </font>
    <font>
      <sz val="11"/>
      <name val="Carlito"/>
      <family val="2"/>
    </font>
    <font>
      <b/>
      <u/>
      <sz val="10"/>
      <name val="Carlito"/>
      <family val="2"/>
    </font>
    <font>
      <b/>
      <sz val="11"/>
      <color rgb="FFFF0000"/>
      <name val="Carlito"/>
      <family val="2"/>
    </font>
    <font>
      <sz val="11"/>
      <color rgb="FFFF0000"/>
      <name val="Carlito"/>
      <family val="2"/>
    </font>
    <font>
      <b/>
      <sz val="12"/>
      <color rgb="FFFF0000"/>
      <name val="Carlito"/>
      <family val="2"/>
    </font>
    <font>
      <sz val="10"/>
      <color theme="1"/>
      <name val="Carlito"/>
      <family val="2"/>
    </font>
    <font>
      <b/>
      <u val="double"/>
      <sz val="14"/>
      <color theme="1"/>
      <name val="Carlito"/>
      <family val="2"/>
    </font>
    <font>
      <b/>
      <vertAlign val="superscript"/>
      <sz val="14"/>
      <color theme="1"/>
      <name val="Carlito"/>
      <family val="2"/>
    </font>
    <font>
      <b/>
      <u/>
      <sz val="10"/>
      <color theme="1"/>
      <name val="Carlito"/>
      <family val="2"/>
    </font>
    <font>
      <b/>
      <i/>
      <sz val="10"/>
      <color rgb="FFFF0000"/>
      <name val="Carlito"/>
      <family val="2"/>
    </font>
    <font>
      <sz val="10"/>
      <color indexed="8"/>
      <name val="Carlito"/>
      <family val="2"/>
    </font>
    <font>
      <b/>
      <sz val="11"/>
      <name val="Carlito"/>
      <family val="2"/>
    </font>
    <font>
      <b/>
      <i/>
      <u val="double"/>
      <sz val="11"/>
      <name val="Carlito"/>
      <family val="2"/>
    </font>
    <font>
      <b/>
      <vertAlign val="superscript"/>
      <sz val="11"/>
      <name val="Carlito"/>
      <family val="2"/>
    </font>
    <font>
      <b/>
      <sz val="10"/>
      <name val="Carlito"/>
      <family val="2"/>
    </font>
    <font>
      <vertAlign val="superscript"/>
      <sz val="10"/>
      <name val="Carlito"/>
      <family val="2"/>
    </font>
    <font>
      <vertAlign val="superscript"/>
      <sz val="11"/>
      <name val="Carlito"/>
      <family val="2"/>
    </font>
    <font>
      <b/>
      <sz val="16"/>
      <color rgb="FF000000"/>
      <name val="Carlito"/>
      <family val="2"/>
    </font>
    <font>
      <i/>
      <sz val="11"/>
      <color theme="1"/>
      <name val="Carlito"/>
      <family val="2"/>
    </font>
    <font>
      <b/>
      <i/>
      <sz val="10"/>
      <name val="Carlito"/>
      <family val="2"/>
    </font>
    <font>
      <i/>
      <u/>
      <sz val="10"/>
      <name val="Carlito"/>
      <family val="2"/>
    </font>
    <font>
      <b/>
      <sz val="10"/>
      <color rgb="FF002060"/>
      <name val="Carlito"/>
      <family val="2"/>
    </font>
    <font>
      <b/>
      <sz val="11"/>
      <color rgb="FF002060"/>
      <name val="Carlito"/>
      <family val="2"/>
    </font>
    <font>
      <sz val="10"/>
      <color rgb="FF002060"/>
      <name val="Carlito"/>
      <family val="2"/>
    </font>
    <font>
      <b/>
      <sz val="14"/>
      <color theme="0"/>
      <name val="Carlito"/>
      <family val="2"/>
    </font>
    <font>
      <b/>
      <i/>
      <sz val="10"/>
      <color rgb="FF0060A8"/>
      <name val="Carlito"/>
      <family val="2"/>
    </font>
    <font>
      <b/>
      <sz val="12"/>
      <color rgb="FF0070C0"/>
      <name val="Carlito"/>
      <family val="2"/>
    </font>
    <font>
      <b/>
      <sz val="12"/>
      <color theme="1"/>
      <name val="Sylfaen"/>
      <family val="1"/>
    </font>
    <font>
      <b/>
      <sz val="10"/>
      <color theme="1"/>
      <name val="Sylfaen"/>
      <family val="1"/>
    </font>
    <font>
      <sz val="11"/>
      <color rgb="FFC00000"/>
      <name val="Carlito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169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ashDotDot">
        <color auto="1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dashDotDot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ashed">
        <color rgb="FF00206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dotted">
        <color auto="1"/>
      </bottom>
      <diagonal/>
    </border>
    <border>
      <left/>
      <right style="thick">
        <color indexed="64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rgb="FF002060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dotted">
        <color auto="1"/>
      </top>
      <bottom style="thick">
        <color auto="1"/>
      </bottom>
      <diagonal/>
    </border>
    <border>
      <left/>
      <right style="thick">
        <color indexed="64"/>
      </right>
      <top style="dotted">
        <color auto="1"/>
      </top>
      <bottom style="thick">
        <color auto="1"/>
      </bottom>
      <diagonal/>
    </border>
    <border>
      <left style="thick">
        <color indexed="64"/>
      </left>
      <right/>
      <top style="dotted">
        <color auto="1"/>
      </top>
      <bottom style="thick">
        <color auto="1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auto="1"/>
      </top>
      <bottom style="thick">
        <color auto="1"/>
      </bottom>
      <diagonal/>
    </border>
    <border>
      <left style="dotted">
        <color indexed="64"/>
      </left>
      <right style="dotted">
        <color indexed="64"/>
      </right>
      <top style="thick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rgb="FF0020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auto="1"/>
      </top>
      <bottom style="thick">
        <color auto="1"/>
      </bottom>
      <diagonal/>
    </border>
    <border>
      <left/>
      <right style="medium">
        <color indexed="64"/>
      </right>
      <top style="dotted">
        <color auto="1"/>
      </top>
      <bottom style="thick">
        <color auto="1"/>
      </bottom>
      <diagonal/>
    </border>
    <border>
      <left style="thick">
        <color indexed="64"/>
      </left>
      <right/>
      <top style="medium">
        <color auto="1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 style="thick">
        <color indexed="64"/>
      </bottom>
      <diagonal/>
    </border>
    <border>
      <left style="medium">
        <color auto="1"/>
      </left>
      <right style="dotted">
        <color auto="1"/>
      </right>
      <top style="thick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ck">
        <color indexed="64"/>
      </bottom>
      <diagonal/>
    </border>
    <border>
      <left style="medium">
        <color auto="1"/>
      </left>
      <right style="dotted">
        <color auto="1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thick">
        <color auto="1"/>
      </left>
      <right/>
      <top style="dotted">
        <color auto="1"/>
      </top>
      <bottom/>
      <diagonal/>
    </border>
    <border>
      <left style="dotted">
        <color indexed="64"/>
      </left>
      <right/>
      <top style="thick">
        <color auto="1"/>
      </top>
      <bottom/>
      <diagonal/>
    </border>
    <border>
      <left style="medium">
        <color indexed="64"/>
      </left>
      <right style="dotted">
        <color indexed="64"/>
      </right>
      <top style="dotted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dotted">
        <color auto="1"/>
      </top>
      <bottom style="dashDotDot">
        <color auto="1"/>
      </bottom>
      <diagonal/>
    </border>
    <border>
      <left/>
      <right style="thick">
        <color indexed="64"/>
      </right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 style="dotted">
        <color auto="1"/>
      </top>
      <bottom style="dashDotDot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ashDotDot">
        <color auto="1"/>
      </bottom>
      <diagonal/>
    </border>
    <border>
      <left style="medium">
        <color indexed="64"/>
      </left>
      <right/>
      <top style="dotted">
        <color auto="1"/>
      </top>
      <bottom style="dashDotDot">
        <color auto="1"/>
      </bottom>
      <diagonal/>
    </border>
    <border>
      <left/>
      <right style="medium">
        <color indexed="64"/>
      </right>
      <top style="dotted">
        <color auto="1"/>
      </top>
      <bottom style="dashDotDot">
        <color auto="1"/>
      </bottom>
      <diagonal/>
    </border>
    <border>
      <left/>
      <right style="thick">
        <color indexed="64"/>
      </right>
      <top style="dotted">
        <color auto="1"/>
      </top>
      <bottom/>
      <diagonal/>
    </border>
    <border>
      <left style="dotted">
        <color indexed="64"/>
      </left>
      <right/>
      <top style="thick">
        <color indexed="64"/>
      </top>
      <bottom style="medium">
        <color indexed="64"/>
      </bottom>
      <diagonal/>
    </border>
    <border>
      <left style="dotted">
        <color auto="1"/>
      </left>
      <right/>
      <top/>
      <bottom style="thick">
        <color indexed="64"/>
      </bottom>
      <diagonal/>
    </border>
    <border>
      <left style="thick">
        <color auto="1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ashDotDot">
        <color auto="1"/>
      </bottom>
      <diagonal/>
    </border>
    <border>
      <left style="dotted">
        <color auto="1"/>
      </left>
      <right/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indexed="64"/>
      </left>
      <right style="dotted">
        <color indexed="64"/>
      </right>
      <top/>
      <bottom style="dotted">
        <color auto="1"/>
      </bottom>
      <diagonal/>
    </border>
    <border>
      <left/>
      <right style="thick">
        <color indexed="64"/>
      </right>
      <top style="dashDotDot">
        <color auto="1"/>
      </top>
      <bottom style="dotted">
        <color auto="1"/>
      </bottom>
      <diagonal/>
    </border>
    <border>
      <left style="thick">
        <color indexed="64"/>
      </left>
      <right/>
      <top style="dashDotDot">
        <color auto="1"/>
      </top>
      <bottom style="dotted">
        <color auto="1"/>
      </bottom>
      <diagonal/>
    </border>
    <border>
      <left style="medium">
        <color indexed="64"/>
      </left>
      <right style="dotted">
        <color indexed="64"/>
      </right>
      <top style="dashDotDot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ashDotDot">
        <color auto="1"/>
      </top>
      <bottom style="dotted">
        <color auto="1"/>
      </bottom>
      <diagonal/>
    </border>
    <border>
      <left style="dotted">
        <color auto="1"/>
      </left>
      <right/>
      <top style="dashDotDot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 style="dotted">
        <color indexed="64"/>
      </left>
      <right/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thick">
        <color auto="1"/>
      </bottom>
      <diagonal/>
    </border>
    <border>
      <left style="medium">
        <color auto="1"/>
      </left>
      <right style="dotted">
        <color indexed="64"/>
      </right>
      <top style="thick">
        <color indexed="64"/>
      </top>
      <bottom style="thick">
        <color auto="1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slantDashDot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medium">
        <color auto="1"/>
      </right>
      <top style="thick">
        <color indexed="64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medium">
        <color indexed="64"/>
      </top>
      <bottom style="dotted">
        <color auto="1"/>
      </bottom>
      <diagonal/>
    </border>
    <border>
      <left style="thick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medium">
        <color auto="1"/>
      </right>
      <top style="dotted">
        <color auto="1"/>
      </top>
      <bottom style="thick">
        <color auto="1"/>
      </bottom>
      <diagonal/>
    </border>
    <border>
      <left style="medium">
        <color indexed="64"/>
      </left>
      <right style="dotted">
        <color indexed="64"/>
      </right>
      <top style="dashDot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ashDot">
        <color indexed="64"/>
      </top>
      <bottom style="thick">
        <color auto="1"/>
      </bottom>
      <diagonal/>
    </border>
    <border>
      <left style="dotted">
        <color auto="1"/>
      </left>
      <right/>
      <top style="dashDot">
        <color indexed="64"/>
      </top>
      <bottom style="thick">
        <color indexed="64"/>
      </bottom>
      <diagonal/>
    </border>
    <border>
      <left style="double">
        <color indexed="64"/>
      </left>
      <right/>
      <top style="dashDot">
        <color indexed="64"/>
      </top>
      <bottom style="thick">
        <color auto="1"/>
      </bottom>
      <diagonal/>
    </border>
    <border>
      <left style="thick">
        <color indexed="64"/>
      </left>
      <right/>
      <top style="dashDot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auto="1"/>
      </top>
      <bottom style="dotted">
        <color auto="1"/>
      </bottom>
      <diagonal/>
    </border>
    <border>
      <left style="double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dashDotDot">
        <color auto="1"/>
      </top>
      <bottom style="dotted">
        <color auto="1"/>
      </bottom>
      <diagonal/>
    </border>
    <border>
      <left/>
      <right style="slantDashDot">
        <color indexed="64"/>
      </right>
      <top style="thick">
        <color indexed="64"/>
      </top>
      <bottom style="thin">
        <color indexed="64"/>
      </bottom>
      <diagonal/>
    </border>
    <border>
      <left style="slantDashDot">
        <color indexed="64"/>
      </left>
      <right/>
      <top style="thick">
        <color indexed="64"/>
      </top>
      <bottom/>
      <diagonal/>
    </border>
    <border>
      <left/>
      <right style="slantDashDot">
        <color indexed="64"/>
      </right>
      <top/>
      <bottom style="thick">
        <color indexed="64"/>
      </bottom>
      <diagonal/>
    </border>
    <border>
      <left style="slantDashDot">
        <color indexed="64"/>
      </left>
      <right/>
      <top/>
      <bottom style="thick">
        <color indexed="64"/>
      </bottom>
      <diagonal/>
    </border>
    <border>
      <left/>
      <right style="slantDashDot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slantDashDot">
        <color indexed="64"/>
      </right>
      <top style="medium">
        <color auto="1"/>
      </top>
      <bottom/>
      <diagonal/>
    </border>
    <border>
      <left style="slantDashDot">
        <color indexed="64"/>
      </left>
      <right/>
      <top style="medium">
        <color indexed="64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auto="1"/>
      </bottom>
      <diagonal/>
    </border>
    <border>
      <left/>
      <right style="slantDashDot">
        <color indexed="64"/>
      </right>
      <top style="dotted">
        <color auto="1"/>
      </top>
      <bottom style="dotted">
        <color auto="1"/>
      </bottom>
      <diagonal/>
    </border>
    <border>
      <left style="slantDashDot">
        <color indexed="64"/>
      </left>
      <right/>
      <top style="dotted">
        <color auto="1"/>
      </top>
      <bottom style="dotted">
        <color auto="1"/>
      </bottom>
      <diagonal/>
    </border>
    <border>
      <left style="slantDashDot">
        <color indexed="64"/>
      </left>
      <right/>
      <top style="dashDotDot">
        <color indexed="64"/>
      </top>
      <bottom style="dotted">
        <color auto="1"/>
      </bottom>
      <diagonal/>
    </border>
  </borders>
  <cellStyleXfs count="45">
    <xf numFmtId="0" fontId="0" fillId="0" borderId="0"/>
    <xf numFmtId="0" fontId="8" fillId="0" borderId="0" applyNumberFormat="0" applyFill="0" applyBorder="0" applyAlignment="0" applyProtection="0"/>
    <xf numFmtId="0" fontId="9" fillId="0" borderId="88" applyNumberFormat="0" applyFill="0" applyAlignment="0" applyProtection="0"/>
    <xf numFmtId="0" fontId="10" fillId="0" borderId="89" applyNumberFormat="0" applyFill="0" applyAlignment="0" applyProtection="0"/>
    <xf numFmtId="0" fontId="11" fillId="0" borderId="9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91" applyNumberFormat="0" applyAlignment="0" applyProtection="0"/>
    <xf numFmtId="0" fontId="16" fillId="7" borderId="92" applyNumberFormat="0" applyAlignment="0" applyProtection="0"/>
    <xf numFmtId="0" fontId="17" fillId="7" borderId="91" applyNumberFormat="0" applyAlignment="0" applyProtection="0"/>
    <xf numFmtId="0" fontId="18" fillId="0" borderId="93" applyNumberFormat="0" applyFill="0" applyAlignment="0" applyProtection="0"/>
    <xf numFmtId="0" fontId="19" fillId="8" borderId="94" applyNumberFormat="0" applyAlignment="0" applyProtection="0"/>
    <xf numFmtId="0" fontId="3" fillId="0" borderId="0" applyNumberFormat="0" applyFill="0" applyBorder="0" applyAlignment="0" applyProtection="0"/>
    <xf numFmtId="0" fontId="7" fillId="9" borderId="95" applyNumberFormat="0" applyFont="0" applyAlignment="0" applyProtection="0"/>
    <xf numFmtId="0" fontId="20" fillId="0" borderId="0" applyNumberFormat="0" applyFill="0" applyBorder="0" applyAlignment="0" applyProtection="0"/>
    <xf numFmtId="0" fontId="6" fillId="0" borderId="96" applyNumberFormat="0" applyFill="0" applyAlignment="0" applyProtection="0"/>
    <xf numFmtId="0" fontId="21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4" fillId="0" borderId="0"/>
  </cellStyleXfs>
  <cellXfs count="580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/>
    <xf numFmtId="1" fontId="4" fillId="0" borderId="0" xfId="0" applyNumberFormat="1" applyFont="1" applyAlignment="1">
      <alignment horizontal="center"/>
    </xf>
    <xf numFmtId="0" fontId="5" fillId="0" borderId="0" xfId="0" applyFont="1"/>
    <xf numFmtId="0" fontId="23" fillId="0" borderId="0" xfId="0" applyFont="1"/>
    <xf numFmtId="0" fontId="6" fillId="0" borderId="0" xfId="0" applyFont="1" applyAlignment="1">
      <alignment vertical="center"/>
    </xf>
    <xf numFmtId="0" fontId="28" fillId="0" borderId="0" xfId="0" applyFont="1"/>
    <xf numFmtId="0" fontId="29" fillId="0" borderId="0" xfId="0" applyFont="1" applyAlignment="1" applyProtection="1">
      <alignment horizontal="center" vertical="center"/>
      <protection hidden="1"/>
    </xf>
    <xf numFmtId="0" fontId="28" fillId="0" borderId="0" xfId="0" applyFont="1" applyProtection="1">
      <protection hidden="1"/>
    </xf>
    <xf numFmtId="0" fontId="31" fillId="0" borderId="0" xfId="0" applyFont="1" applyAlignment="1" applyProtection="1">
      <alignment horizontal="right" vertical="center" indent="1"/>
      <protection hidden="1"/>
    </xf>
    <xf numFmtId="0" fontId="33" fillId="0" borderId="0" xfId="0" applyFont="1" applyAlignment="1" applyProtection="1">
      <alignment vertical="center"/>
      <protection hidden="1"/>
    </xf>
    <xf numFmtId="0" fontId="32" fillId="0" borderId="19" xfId="0" applyFont="1" applyBorder="1" applyAlignment="1" applyProtection="1">
      <alignment horizontal="left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164" fontId="36" fillId="0" borderId="0" xfId="0" applyNumberFormat="1" applyFont="1" applyAlignment="1" applyProtection="1">
      <alignment horizontal="left" vertical="center"/>
      <protection hidden="1"/>
    </xf>
    <xf numFmtId="164" fontId="35" fillId="0" borderId="21" xfId="0" applyNumberFormat="1" applyFont="1" applyBorder="1" applyAlignment="1" applyProtection="1">
      <alignment horizontal="left" vertical="center"/>
      <protection hidden="1"/>
    </xf>
    <xf numFmtId="0" fontId="28" fillId="0" borderId="140" xfId="0" applyFont="1" applyBorder="1" applyAlignment="1" applyProtection="1">
      <alignment vertical="top"/>
      <protection hidden="1"/>
    </xf>
    <xf numFmtId="0" fontId="36" fillId="0" borderId="0" xfId="0" applyFont="1" applyAlignment="1" applyProtection="1">
      <alignment horizontal="left" vertical="center" shrinkToFit="1"/>
      <protection hidden="1"/>
    </xf>
    <xf numFmtId="0" fontId="35" fillId="0" borderId="0" xfId="0" applyFont="1" applyAlignment="1" applyProtection="1">
      <alignment horizontal="left" vertical="center"/>
      <protection hidden="1"/>
    </xf>
    <xf numFmtId="0" fontId="37" fillId="0" borderId="0" xfId="0" applyFont="1" applyAlignment="1" applyProtection="1">
      <alignment horizontal="right" vertical="center" indent="1"/>
      <protection hidden="1"/>
    </xf>
    <xf numFmtId="0" fontId="36" fillId="0" borderId="0" xfId="0" applyFont="1" applyAlignment="1" applyProtection="1">
      <alignment horizontal="left" vertical="center"/>
      <protection hidden="1"/>
    </xf>
    <xf numFmtId="0" fontId="38" fillId="0" borderId="0" xfId="0" applyFont="1" applyProtection="1">
      <protection hidden="1"/>
    </xf>
    <xf numFmtId="0" fontId="28" fillId="0" borderId="0" xfId="0" applyFont="1" applyAlignment="1" applyProtection="1">
      <alignment horizontal="left"/>
      <protection hidden="1"/>
    </xf>
    <xf numFmtId="164" fontId="36" fillId="0" borderId="0" xfId="0" applyNumberFormat="1" applyFont="1" applyAlignment="1" applyProtection="1">
      <alignment horizontal="left" vertical="center" shrinkToFit="1"/>
      <protection hidden="1"/>
    </xf>
    <xf numFmtId="0" fontId="28" fillId="0" borderId="0" xfId="0" applyFont="1" applyAlignment="1" applyProtection="1">
      <alignment horizontal="right" vertical="center" indent="1"/>
      <protection hidden="1"/>
    </xf>
    <xf numFmtId="0" fontId="40" fillId="0" borderId="0" xfId="0" applyFont="1" applyProtection="1">
      <protection hidden="1"/>
    </xf>
    <xf numFmtId="0" fontId="26" fillId="0" borderId="0" xfId="0" applyFont="1"/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 indent="4"/>
    </xf>
    <xf numFmtId="0" fontId="47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 indent="4"/>
    </xf>
    <xf numFmtId="0" fontId="31" fillId="0" borderId="12" xfId="0" applyFont="1" applyBorder="1" applyAlignment="1">
      <alignment horizontal="left" vertical="center" wrapText="1" indent="1"/>
    </xf>
    <xf numFmtId="0" fontId="50" fillId="0" borderId="109" xfId="0" applyFont="1" applyBorder="1" applyAlignment="1">
      <alignment horizontal="center" vertical="center" wrapText="1"/>
    </xf>
    <xf numFmtId="0" fontId="50" fillId="0" borderId="123" xfId="0" applyFont="1" applyBorder="1" applyAlignment="1">
      <alignment horizontal="center" vertical="center" wrapText="1"/>
    </xf>
    <xf numFmtId="0" fontId="50" fillId="0" borderId="124" xfId="0" applyFont="1" applyBorder="1" applyAlignment="1">
      <alignment horizontal="center" vertical="center" wrapText="1"/>
    </xf>
    <xf numFmtId="0" fontId="38" fillId="0" borderId="0" xfId="0" applyFont="1"/>
    <xf numFmtId="0" fontId="40" fillId="0" borderId="21" xfId="0" applyFont="1" applyBorder="1" applyAlignment="1">
      <alignment horizontal="left" vertical="center" wrapText="1" indent="2"/>
    </xf>
    <xf numFmtId="0" fontId="52" fillId="0" borderId="13" xfId="0" applyFont="1" applyBorder="1" applyAlignment="1" applyProtection="1">
      <alignment horizontal="center" wrapText="1"/>
      <protection hidden="1"/>
    </xf>
    <xf numFmtId="0" fontId="52" fillId="0" borderId="99" xfId="0" applyFont="1" applyBorder="1" applyAlignment="1" applyProtection="1">
      <alignment horizontal="center" vertical="center" wrapText="1"/>
      <protection hidden="1"/>
    </xf>
    <xf numFmtId="0" fontId="42" fillId="0" borderId="15" xfId="0" applyFont="1" applyBorder="1" applyAlignment="1" applyProtection="1">
      <alignment horizontal="center" vertical="center" wrapText="1"/>
      <protection hidden="1"/>
    </xf>
    <xf numFmtId="0" fontId="52" fillId="0" borderId="21" xfId="0" applyFont="1" applyBorder="1" applyAlignment="1" applyProtection="1">
      <alignment horizontal="center" wrapText="1"/>
      <protection hidden="1"/>
    </xf>
    <xf numFmtId="0" fontId="52" fillId="0" borderId="33" xfId="0" applyFont="1" applyBorder="1" applyAlignment="1" applyProtection="1">
      <alignment horizontal="center" vertical="center" wrapText="1"/>
      <protection hidden="1"/>
    </xf>
    <xf numFmtId="0" fontId="42" fillId="0" borderId="34" xfId="0" applyFont="1" applyBorder="1" applyAlignment="1" applyProtection="1">
      <alignment horizontal="center" vertical="center" wrapText="1"/>
      <protection hidden="1"/>
    </xf>
    <xf numFmtId="0" fontId="42" fillId="0" borderId="85" xfId="0" applyFont="1" applyBorder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57" fillId="0" borderId="0" xfId="0" applyFont="1" applyAlignment="1" applyProtection="1">
      <alignment horizontal="center" vertical="center"/>
      <protection hidden="1"/>
    </xf>
    <xf numFmtId="0" fontId="58" fillId="0" borderId="0" xfId="0" applyFont="1" applyProtection="1">
      <protection hidden="1"/>
    </xf>
    <xf numFmtId="0" fontId="57" fillId="0" borderId="0" xfId="0" applyFont="1" applyAlignment="1" applyProtection="1">
      <alignment horizontal="center" vertical="top" wrapText="1"/>
      <protection hidden="1"/>
    </xf>
    <xf numFmtId="0" fontId="40" fillId="0" borderId="0" xfId="0" applyFont="1" applyAlignment="1" applyProtection="1">
      <alignment horizontal="left" vertical="center" wrapText="1"/>
      <protection hidden="1"/>
    </xf>
    <xf numFmtId="0" fontId="40" fillId="0" borderId="0" xfId="0" applyFont="1" applyAlignment="1" applyProtection="1">
      <alignment horizontal="left" wrapText="1"/>
      <protection hidden="1"/>
    </xf>
    <xf numFmtId="0" fontId="42" fillId="0" borderId="0" xfId="0" applyFont="1" applyAlignment="1" applyProtection="1">
      <alignment horizontal="center" vertical="center" wrapText="1"/>
      <protection hidden="1"/>
    </xf>
    <xf numFmtId="0" fontId="40" fillId="0" borderId="0" xfId="0" applyFont="1" applyAlignment="1">
      <alignment horizontal="left"/>
    </xf>
    <xf numFmtId="0" fontId="31" fillId="0" borderId="0" xfId="0" applyFont="1"/>
    <xf numFmtId="0" fontId="38" fillId="0" borderId="0" xfId="0" applyFont="1" applyAlignment="1">
      <alignment wrapText="1"/>
    </xf>
    <xf numFmtId="0" fontId="60" fillId="0" borderId="0" xfId="0" applyFont="1" applyAlignment="1">
      <alignment vertical="top" wrapText="1"/>
    </xf>
    <xf numFmtId="0" fontId="26" fillId="0" borderId="0" xfId="0" applyFont="1" applyAlignment="1">
      <alignment vertical="center"/>
    </xf>
    <xf numFmtId="0" fontId="43" fillId="0" borderId="0" xfId="0" applyFont="1" applyAlignment="1">
      <alignment horizontal="left" vertical="center" indent="3"/>
    </xf>
    <xf numFmtId="0" fontId="4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43" fillId="0" borderId="0" xfId="0" applyFont="1" applyAlignment="1">
      <alignment vertical="center" wrapText="1"/>
    </xf>
    <xf numFmtId="0" fontId="55" fillId="0" borderId="0" xfId="0" applyFont="1" applyAlignment="1">
      <alignment vertical="center"/>
    </xf>
    <xf numFmtId="0" fontId="50" fillId="0" borderId="11" xfId="0" applyFont="1" applyBorder="1" applyAlignment="1">
      <alignment horizontal="center" wrapText="1"/>
    </xf>
    <xf numFmtId="0" fontId="50" fillId="0" borderId="35" xfId="0" applyFont="1" applyBorder="1" applyAlignment="1">
      <alignment horizontal="center" wrapText="1"/>
    </xf>
    <xf numFmtId="0" fontId="50" fillId="0" borderId="53" xfId="0" applyFont="1" applyBorder="1" applyAlignment="1">
      <alignment horizontal="center" wrapText="1"/>
    </xf>
    <xf numFmtId="0" fontId="50" fillId="0" borderId="59" xfId="0" applyFont="1" applyBorder="1" applyAlignment="1">
      <alignment horizontal="center" wrapText="1"/>
    </xf>
    <xf numFmtId="3" fontId="60" fillId="0" borderId="15" xfId="0" applyNumberFormat="1" applyFont="1" applyBorder="1" applyAlignment="1">
      <alignment horizontal="center" vertical="center" wrapText="1"/>
    </xf>
    <xf numFmtId="3" fontId="60" fillId="0" borderId="40" xfId="0" applyNumberFormat="1" applyFont="1" applyBorder="1" applyAlignment="1">
      <alignment horizontal="center" vertical="center" wrapText="1"/>
    </xf>
    <xf numFmtId="3" fontId="60" fillId="0" borderId="0" xfId="0" applyNumberFormat="1" applyFont="1" applyAlignment="1">
      <alignment horizontal="center" vertical="center" wrapText="1"/>
    </xf>
    <xf numFmtId="3" fontId="60" fillId="0" borderId="55" xfId="0" applyNumberFormat="1" applyFont="1" applyBorder="1" applyAlignment="1">
      <alignment horizontal="center" vertical="center" wrapText="1"/>
    </xf>
    <xf numFmtId="3" fontId="60" fillId="0" borderId="57" xfId="0" applyNumberFormat="1" applyFont="1" applyBorder="1" applyAlignment="1">
      <alignment horizontal="center" vertical="center" wrapText="1"/>
    </xf>
    <xf numFmtId="3" fontId="60" fillId="0" borderId="70" xfId="0" applyNumberFormat="1" applyFont="1" applyBorder="1" applyAlignment="1">
      <alignment horizontal="center" vertical="center" wrapText="1"/>
    </xf>
    <xf numFmtId="0" fontId="64" fillId="0" borderId="13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wrapText="1"/>
    </xf>
    <xf numFmtId="0" fontId="40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left" indent="2"/>
    </xf>
    <xf numFmtId="0" fontId="55" fillId="0" borderId="0" xfId="0" applyFont="1"/>
    <xf numFmtId="0" fontId="44" fillId="0" borderId="0" xfId="0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right" vertical="center"/>
    </xf>
    <xf numFmtId="0" fontId="39" fillId="0" borderId="6" xfId="0" applyFont="1" applyBorder="1" applyAlignment="1">
      <alignment horizontal="center"/>
    </xf>
    <xf numFmtId="0" fontId="37" fillId="0" borderId="6" xfId="0" applyFont="1" applyBorder="1" applyAlignment="1">
      <alignment vertical="center"/>
    </xf>
    <xf numFmtId="0" fontId="42" fillId="2" borderId="78" xfId="0" applyFont="1" applyFill="1" applyBorder="1" applyAlignment="1" applyProtection="1">
      <alignment horizontal="center" vertical="center"/>
      <protection hidden="1"/>
    </xf>
    <xf numFmtId="0" fontId="42" fillId="2" borderId="37" xfId="0" applyFont="1" applyFill="1" applyBorder="1" applyAlignment="1" applyProtection="1">
      <alignment horizontal="center" vertical="center"/>
      <protection hidden="1"/>
    </xf>
    <xf numFmtId="0" fontId="42" fillId="2" borderId="6" xfId="0" applyFont="1" applyFill="1" applyBorder="1" applyAlignment="1" applyProtection="1">
      <alignment horizontal="center" vertical="center"/>
      <protection hidden="1"/>
    </xf>
    <xf numFmtId="0" fontId="39" fillId="0" borderId="28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42" fillId="2" borderId="81" xfId="0" applyFont="1" applyFill="1" applyBorder="1" applyAlignment="1" applyProtection="1">
      <alignment horizontal="center" vertical="center"/>
      <protection hidden="1"/>
    </xf>
    <xf numFmtId="0" fontId="42" fillId="2" borderId="40" xfId="0" applyFont="1" applyFill="1" applyBorder="1" applyAlignment="1" applyProtection="1">
      <alignment horizontal="center" vertical="center"/>
      <protection hidden="1"/>
    </xf>
    <xf numFmtId="0" fontId="42" fillId="2" borderId="0" xfId="0" applyFont="1" applyFill="1" applyAlignment="1" applyProtection="1">
      <alignment horizontal="center" vertical="center"/>
      <protection hidden="1"/>
    </xf>
    <xf numFmtId="0" fontId="69" fillId="0" borderId="21" xfId="0" applyFont="1" applyBorder="1" applyAlignment="1">
      <alignment horizontal="right"/>
    </xf>
    <xf numFmtId="0" fontId="69" fillId="0" borderId="44" xfId="0" applyFont="1" applyBorder="1" applyAlignment="1">
      <alignment horizontal="right"/>
    </xf>
    <xf numFmtId="0" fontId="42" fillId="0" borderId="0" xfId="0" applyFont="1" applyAlignment="1" applyProtection="1">
      <alignment horizontal="left" indent="2"/>
      <protection hidden="1"/>
    </xf>
    <xf numFmtId="0" fontId="42" fillId="0" borderId="0" xfId="0" applyFont="1" applyAlignment="1" applyProtection="1">
      <alignment horizontal="left" vertical="center" indent="2"/>
      <protection hidden="1"/>
    </xf>
    <xf numFmtId="0" fontId="66" fillId="0" borderId="0" xfId="0" applyFont="1" applyProtection="1">
      <protection hidden="1"/>
    </xf>
    <xf numFmtId="0" fontId="66" fillId="0" borderId="0" xfId="0" applyFont="1" applyAlignment="1">
      <alignment horizontal="left"/>
    </xf>
    <xf numFmtId="0" fontId="66" fillId="0" borderId="0" xfId="0" applyFont="1" applyAlignment="1">
      <alignment horizontal="left" indent="2"/>
    </xf>
    <xf numFmtId="0" fontId="44" fillId="0" borderId="0" xfId="0" applyFont="1" applyAlignment="1">
      <alignment horizontal="left" wrapText="1" indent="2"/>
    </xf>
    <xf numFmtId="0" fontId="66" fillId="0" borderId="0" xfId="0" applyFont="1" applyAlignment="1">
      <alignment horizontal="center" vertical="center"/>
    </xf>
    <xf numFmtId="0" fontId="66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66" fillId="0" borderId="0" xfId="0" applyFont="1" applyAlignment="1">
      <alignment vertical="center" wrapText="1"/>
    </xf>
    <xf numFmtId="0" fontId="69" fillId="0" borderId="53" xfId="0" applyFont="1" applyBorder="1" applyAlignment="1">
      <alignment horizontal="center" vertical="center" wrapText="1"/>
    </xf>
    <xf numFmtId="0" fontId="69" fillId="0" borderId="41" xfId="0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66" fillId="0" borderId="0" xfId="0" applyFont="1" applyAlignment="1" applyProtection="1">
      <alignment horizontal="left"/>
      <protection hidden="1"/>
    </xf>
    <xf numFmtId="0" fontId="55" fillId="0" borderId="0" xfId="0" applyFont="1" applyProtection="1">
      <protection hidden="1"/>
    </xf>
    <xf numFmtId="0" fontId="26" fillId="2" borderId="0" xfId="0" applyFont="1" applyFill="1"/>
    <xf numFmtId="0" fontId="44" fillId="0" borderId="0" xfId="0" applyFont="1" applyAlignment="1">
      <alignment horizontal="center" wrapText="1"/>
    </xf>
    <xf numFmtId="0" fontId="72" fillId="0" borderId="0" xfId="0" applyFont="1" applyAlignment="1">
      <alignment horizontal="center" vertical="center" wrapText="1"/>
    </xf>
    <xf numFmtId="16" fontId="39" fillId="0" borderId="0" xfId="0" applyNumberFormat="1" applyFont="1" applyAlignment="1">
      <alignment horizontal="center" vertical="center"/>
    </xf>
    <xf numFmtId="0" fontId="42" fillId="0" borderId="0" xfId="0" applyFont="1" applyAlignment="1" applyProtection="1">
      <alignment horizontal="center" vertical="center"/>
      <protection locked="0"/>
    </xf>
    <xf numFmtId="0" fontId="39" fillId="0" borderId="0" xfId="0" applyFont="1" applyAlignment="1">
      <alignment horizontal="center" vertical="center"/>
    </xf>
    <xf numFmtId="0" fontId="66" fillId="0" borderId="0" xfId="0" applyFont="1" applyAlignment="1" applyProtection="1">
      <alignment horizontal="center"/>
      <protection hidden="1"/>
    </xf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indent="8"/>
    </xf>
    <xf numFmtId="0" fontId="31" fillId="0" borderId="109" xfId="0" applyFont="1" applyBorder="1" applyAlignment="1">
      <alignment horizontal="center" vertical="center" wrapText="1"/>
    </xf>
    <xf numFmtId="3" fontId="42" fillId="0" borderId="15" xfId="0" applyNumberFormat="1" applyFont="1" applyBorder="1" applyAlignment="1" applyProtection="1">
      <alignment horizontal="center" vertical="center" wrapText="1"/>
      <protection hidden="1"/>
    </xf>
    <xf numFmtId="3" fontId="42" fillId="0" borderId="81" xfId="0" applyNumberFormat="1" applyFont="1" applyBorder="1" applyAlignment="1" applyProtection="1">
      <alignment horizontal="center" vertical="center" wrapText="1"/>
      <protection hidden="1"/>
    </xf>
    <xf numFmtId="3" fontId="42" fillId="0" borderId="40" xfId="0" applyNumberFormat="1" applyFont="1" applyBorder="1" applyAlignment="1" applyProtection="1">
      <alignment horizontal="center" vertical="center" wrapText="1"/>
      <protection hidden="1"/>
    </xf>
    <xf numFmtId="3" fontId="42" fillId="0" borderId="86" xfId="0" applyNumberFormat="1" applyFont="1" applyBorder="1" applyAlignment="1" applyProtection="1">
      <alignment horizontal="center" vertical="center" wrapText="1"/>
      <protection hidden="1"/>
    </xf>
    <xf numFmtId="0" fontId="73" fillId="0" borderId="33" xfId="0" applyFont="1" applyBorder="1" applyAlignment="1">
      <alignment horizontal="left" vertical="center" wrapText="1" indent="2"/>
    </xf>
    <xf numFmtId="3" fontId="42" fillId="0" borderId="34" xfId="0" applyNumberFormat="1" applyFont="1" applyBorder="1" applyAlignment="1" applyProtection="1">
      <alignment horizontal="center" vertical="center" wrapText="1"/>
      <protection hidden="1"/>
    </xf>
    <xf numFmtId="0" fontId="73" fillId="0" borderId="101" xfId="0" applyFont="1" applyBorder="1" applyAlignment="1">
      <alignment horizontal="left" vertical="center" wrapText="1" indent="2"/>
    </xf>
    <xf numFmtId="3" fontId="42" fillId="0" borderId="102" xfId="0" applyNumberFormat="1" applyFont="1" applyBorder="1" applyAlignment="1" applyProtection="1">
      <alignment horizontal="center" vertical="center" wrapText="1"/>
      <protection hidden="1"/>
    </xf>
    <xf numFmtId="3" fontId="42" fillId="0" borderId="112" xfId="0" applyNumberFormat="1" applyFont="1" applyBorder="1" applyAlignment="1" applyProtection="1">
      <alignment horizontal="center" vertical="center" wrapText="1"/>
      <protection hidden="1"/>
    </xf>
    <xf numFmtId="3" fontId="42" fillId="0" borderId="113" xfId="0" applyNumberFormat="1" applyFont="1" applyBorder="1" applyAlignment="1" applyProtection="1">
      <alignment horizontal="center" vertical="center" wrapText="1"/>
      <protection hidden="1"/>
    </xf>
    <xf numFmtId="3" fontId="42" fillId="0" borderId="114" xfId="0" applyNumberFormat="1" applyFont="1" applyBorder="1" applyAlignment="1" applyProtection="1">
      <alignment horizontal="center" vertical="center" wrapText="1"/>
      <protection hidden="1"/>
    </xf>
    <xf numFmtId="3" fontId="42" fillId="0" borderId="27" xfId="0" applyNumberFormat="1" applyFont="1" applyBorder="1" applyAlignment="1" applyProtection="1">
      <alignment horizontal="center" vertical="center" wrapText="1"/>
      <protection hidden="1"/>
    </xf>
    <xf numFmtId="0" fontId="36" fillId="0" borderId="33" xfId="0" applyFont="1" applyBorder="1" applyAlignment="1">
      <alignment horizontal="left" vertical="center" wrapText="1" indent="2"/>
    </xf>
    <xf numFmtId="3" fontId="42" fillId="0" borderId="80" xfId="0" applyNumberFormat="1" applyFont="1" applyBorder="1" applyAlignment="1" applyProtection="1">
      <alignment horizontal="center" vertical="center" wrapText="1"/>
      <protection hidden="1"/>
    </xf>
    <xf numFmtId="3" fontId="42" fillId="0" borderId="19" xfId="0" applyNumberFormat="1" applyFont="1" applyBorder="1" applyAlignment="1" applyProtection="1">
      <alignment horizontal="center" vertical="center" wrapText="1"/>
      <protection hidden="1"/>
    </xf>
    <xf numFmtId="3" fontId="42" fillId="0" borderId="20" xfId="0" applyNumberFormat="1" applyFont="1" applyBorder="1" applyAlignment="1" applyProtection="1">
      <alignment horizontal="center" vertical="center" wrapText="1"/>
      <protection hidden="1"/>
    </xf>
    <xf numFmtId="0" fontId="28" fillId="0" borderId="106" xfId="0" applyFont="1" applyBorder="1" applyAlignment="1">
      <alignment horizontal="left" vertical="center" wrapText="1" indent="4"/>
    </xf>
    <xf numFmtId="3" fontId="42" fillId="0" borderId="85" xfId="0" applyNumberFormat="1" applyFont="1" applyBorder="1" applyAlignment="1" applyProtection="1">
      <alignment horizontal="center" vertical="center" wrapText="1"/>
      <protection hidden="1"/>
    </xf>
    <xf numFmtId="0" fontId="28" fillId="0" borderId="101" xfId="0" applyFont="1" applyBorder="1" applyAlignment="1">
      <alignment horizontal="left" vertical="center" wrapText="1" indent="4"/>
    </xf>
    <xf numFmtId="0" fontId="66" fillId="0" borderId="115" xfId="0" applyFont="1" applyBorder="1" applyAlignment="1">
      <alignment horizontal="left" vertical="center" wrapText="1"/>
    </xf>
    <xf numFmtId="3" fontId="42" fillId="0" borderId="116" xfId="0" applyNumberFormat="1" applyFont="1" applyBorder="1" applyAlignment="1" applyProtection="1">
      <alignment horizontal="center" vertical="center" wrapText="1"/>
      <protection hidden="1"/>
    </xf>
    <xf numFmtId="3" fontId="42" fillId="0" borderId="117" xfId="0" applyNumberFormat="1" applyFont="1" applyBorder="1" applyAlignment="1" applyProtection="1">
      <alignment horizontal="center" vertical="center" wrapText="1"/>
      <protection hidden="1"/>
    </xf>
    <xf numFmtId="3" fontId="42" fillId="0" borderId="118" xfId="0" applyNumberFormat="1" applyFont="1" applyBorder="1" applyAlignment="1" applyProtection="1">
      <alignment horizontal="center" vertical="center" wrapText="1"/>
      <protection hidden="1"/>
    </xf>
    <xf numFmtId="3" fontId="42" fillId="0" borderId="119" xfId="0" applyNumberFormat="1" applyFont="1" applyBorder="1" applyAlignment="1" applyProtection="1">
      <alignment horizontal="center" vertical="center" wrapText="1"/>
      <protection hidden="1"/>
    </xf>
    <xf numFmtId="0" fontId="36" fillId="0" borderId="115" xfId="0" applyFont="1" applyBorder="1" applyAlignment="1">
      <alignment horizontal="left" vertical="center" wrapText="1" indent="2"/>
    </xf>
    <xf numFmtId="0" fontId="36" fillId="0" borderId="32" xfId="0" applyFont="1" applyBorder="1" applyAlignment="1">
      <alignment horizontal="left" vertical="center" wrapText="1" indent="2"/>
    </xf>
    <xf numFmtId="0" fontId="36" fillId="0" borderId="101" xfId="0" applyFont="1" applyBorder="1" applyAlignment="1">
      <alignment horizontal="left" vertical="center" wrapText="1" indent="2"/>
    </xf>
    <xf numFmtId="0" fontId="40" fillId="0" borderId="32" xfId="0" applyFont="1" applyBorder="1" applyAlignment="1">
      <alignment horizontal="left" vertical="center" wrapText="1"/>
    </xf>
    <xf numFmtId="0" fontId="73" fillId="0" borderId="115" xfId="0" applyFont="1" applyBorder="1" applyAlignment="1">
      <alignment horizontal="left" vertical="center" wrapText="1" indent="2"/>
    </xf>
    <xf numFmtId="0" fontId="73" fillId="0" borderId="45" xfId="0" applyFont="1" applyBorder="1" applyAlignment="1">
      <alignment horizontal="left" vertical="center" wrapText="1" indent="2"/>
    </xf>
    <xf numFmtId="3" fontId="42" fillId="0" borderId="46" xfId="0" applyNumberFormat="1" applyFont="1" applyBorder="1" applyAlignment="1" applyProtection="1">
      <alignment horizontal="center" vertical="center" wrapText="1"/>
      <protection hidden="1"/>
    </xf>
    <xf numFmtId="0" fontId="40" fillId="0" borderId="0" xfId="0" applyFont="1" applyAlignment="1">
      <alignment horizontal="justify"/>
    </xf>
    <xf numFmtId="3" fontId="28" fillId="0" borderId="0" xfId="0" applyNumberFormat="1" applyFont="1"/>
    <xf numFmtId="0" fontId="40" fillId="0" borderId="0" xfId="0" applyFont="1"/>
    <xf numFmtId="0" fontId="31" fillId="0" borderId="0" xfId="0" applyFont="1" applyAlignment="1">
      <alignment horizontal="justify"/>
    </xf>
    <xf numFmtId="0" fontId="55" fillId="0" borderId="0" xfId="0" applyFont="1" applyAlignment="1" applyProtection="1">
      <alignment horizontal="left" vertical="center" indent="2"/>
      <protection hidden="1"/>
    </xf>
    <xf numFmtId="0" fontId="26" fillId="0" borderId="0" xfId="0" applyFont="1" applyProtection="1">
      <protection hidden="1"/>
    </xf>
    <xf numFmtId="0" fontId="44" fillId="0" borderId="0" xfId="0" applyFont="1" applyAlignment="1" applyProtection="1">
      <alignment horizontal="left"/>
      <protection hidden="1"/>
    </xf>
    <xf numFmtId="0" fontId="44" fillId="0" borderId="0" xfId="0" applyFont="1" applyAlignment="1" applyProtection="1">
      <alignment horizontal="left" indent="4"/>
      <protection hidden="1"/>
    </xf>
    <xf numFmtId="0" fontId="44" fillId="0" borderId="0" xfId="0" applyFont="1" applyProtection="1">
      <protection hidden="1"/>
    </xf>
    <xf numFmtId="0" fontId="37" fillId="0" borderId="13" xfId="0" applyFont="1" applyBorder="1" applyAlignment="1" applyProtection="1">
      <alignment vertical="center" wrapText="1"/>
      <protection hidden="1"/>
    </xf>
    <xf numFmtId="0" fontId="69" fillId="0" borderId="150" xfId="0" applyFont="1" applyBorder="1" applyAlignment="1" applyProtection="1">
      <alignment horizontal="center" vertical="center" wrapText="1"/>
      <protection hidden="1"/>
    </xf>
    <xf numFmtId="0" fontId="69" fillId="0" borderId="151" xfId="0" applyFont="1" applyBorder="1" applyAlignment="1" applyProtection="1">
      <alignment horizontal="center" vertical="center" wrapText="1"/>
      <protection hidden="1"/>
    </xf>
    <xf numFmtId="3" fontId="42" fillId="0" borderId="9" xfId="0" applyNumberFormat="1" applyFont="1" applyBorder="1" applyAlignment="1" applyProtection="1">
      <alignment horizontal="center" vertical="center" wrapText="1"/>
      <protection hidden="1"/>
    </xf>
    <xf numFmtId="3" fontId="42" fillId="0" borderId="78" xfId="0" applyNumberFormat="1" applyFont="1" applyBorder="1" applyAlignment="1" applyProtection="1">
      <alignment horizontal="center" vertical="center" wrapText="1"/>
      <protection hidden="1"/>
    </xf>
    <xf numFmtId="3" fontId="42" fillId="0" borderId="37" xfId="0" applyNumberFormat="1" applyFont="1" applyBorder="1" applyAlignment="1" applyProtection="1">
      <alignment horizontal="center" vertical="center" wrapText="1"/>
      <protection hidden="1"/>
    </xf>
    <xf numFmtId="3" fontId="42" fillId="0" borderId="107" xfId="0" applyNumberFormat="1" applyFont="1" applyBorder="1" applyAlignment="1" applyProtection="1">
      <alignment horizontal="center" vertical="center" wrapText="1"/>
      <protection hidden="1"/>
    </xf>
    <xf numFmtId="3" fontId="42" fillId="0" borderId="152" xfId="0" applyNumberFormat="1" applyFont="1" applyBorder="1" applyAlignment="1" applyProtection="1">
      <alignment horizontal="center" vertical="center" wrapText="1"/>
      <protection hidden="1"/>
    </xf>
    <xf numFmtId="0" fontId="57" fillId="0" borderId="0" xfId="0" applyFont="1" applyAlignment="1" applyProtection="1">
      <alignment horizontal="left" vertical="center"/>
      <protection hidden="1"/>
    </xf>
    <xf numFmtId="3" fontId="42" fillId="0" borderId="146" xfId="0" applyNumberFormat="1" applyFont="1" applyBorder="1" applyAlignment="1" applyProtection="1">
      <alignment horizontal="center" vertical="center" wrapText="1"/>
      <protection hidden="1"/>
    </xf>
    <xf numFmtId="0" fontId="66" fillId="0" borderId="0" xfId="0" applyFont="1" applyAlignment="1" applyProtection="1">
      <alignment horizontal="center" vertical="center" wrapText="1"/>
      <protection hidden="1"/>
    </xf>
    <xf numFmtId="0" fontId="57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0" fontId="37" fillId="0" borderId="12" xfId="0" applyFont="1" applyBorder="1" applyAlignment="1" applyProtection="1">
      <alignment horizontal="left" vertical="center" wrapText="1" indent="1"/>
      <protection hidden="1"/>
    </xf>
    <xf numFmtId="0" fontId="37" fillId="0" borderId="142" xfId="0" applyFont="1" applyBorder="1" applyAlignment="1" applyProtection="1">
      <alignment horizontal="center" vertical="center" wrapText="1"/>
      <protection hidden="1"/>
    </xf>
    <xf numFmtId="3" fontId="42" fillId="0" borderId="143" xfId="0" applyNumberFormat="1" applyFont="1" applyBorder="1" applyAlignment="1" applyProtection="1">
      <alignment horizontal="center" vertical="center" wrapText="1"/>
      <protection hidden="1"/>
    </xf>
    <xf numFmtId="3" fontId="42" fillId="0" borderId="6" xfId="0" applyNumberFormat="1" applyFont="1" applyBorder="1" applyAlignment="1" applyProtection="1">
      <alignment horizontal="center" vertical="center" wrapText="1"/>
      <protection hidden="1"/>
    </xf>
    <xf numFmtId="3" fontId="42" fillId="0" borderId="144" xfId="0" applyNumberFormat="1" applyFont="1" applyBorder="1" applyAlignment="1" applyProtection="1">
      <alignment horizontal="center" vertical="center" wrapText="1"/>
      <protection hidden="1"/>
    </xf>
    <xf numFmtId="3" fontId="42" fillId="0" borderId="145" xfId="0" applyNumberFormat="1" applyFont="1" applyBorder="1" applyAlignment="1" applyProtection="1">
      <alignment horizontal="center" vertical="center" wrapText="1"/>
      <protection hidden="1"/>
    </xf>
    <xf numFmtId="3" fontId="42" fillId="0" borderId="0" xfId="0" applyNumberFormat="1" applyFont="1" applyAlignment="1" applyProtection="1">
      <alignment horizontal="center" vertical="center" wrapText="1"/>
      <protection hidden="1"/>
    </xf>
    <xf numFmtId="3" fontId="42" fillId="0" borderId="0" xfId="0" applyNumberFormat="1" applyFont="1" applyAlignment="1">
      <alignment horizontal="center" vertical="center" wrapText="1"/>
    </xf>
    <xf numFmtId="0" fontId="66" fillId="0" borderId="129" xfId="0" applyFont="1" applyBorder="1" applyAlignment="1" applyProtection="1">
      <alignment vertical="center"/>
      <protection hidden="1"/>
    </xf>
    <xf numFmtId="3" fontId="42" fillId="0" borderId="8" xfId="0" applyNumberFormat="1" applyFont="1" applyBorder="1" applyAlignment="1" applyProtection="1">
      <alignment horizontal="center" vertical="center" wrapText="1"/>
      <protection hidden="1"/>
    </xf>
    <xf numFmtId="3" fontId="42" fillId="0" borderId="130" xfId="0" applyNumberFormat="1" applyFont="1" applyBorder="1" applyAlignment="1" applyProtection="1">
      <alignment horizontal="center" vertical="center" wrapText="1"/>
      <protection hidden="1"/>
    </xf>
    <xf numFmtId="0" fontId="55" fillId="0" borderId="131" xfId="0" applyFont="1" applyBorder="1" applyAlignment="1" applyProtection="1">
      <alignment horizontal="right" vertical="center"/>
      <protection hidden="1"/>
    </xf>
    <xf numFmtId="3" fontId="42" fillId="0" borderId="132" xfId="0" applyNumberFormat="1" applyFont="1" applyBorder="1" applyAlignment="1" applyProtection="1">
      <alignment horizontal="center" vertical="center" wrapText="1"/>
      <protection hidden="1"/>
    </xf>
    <xf numFmtId="0" fontId="55" fillId="0" borderId="133" xfId="0" applyFont="1" applyBorder="1" applyAlignment="1" applyProtection="1">
      <alignment horizontal="right" vertical="center"/>
      <protection hidden="1"/>
    </xf>
    <xf numFmtId="0" fontId="28" fillId="0" borderId="16" xfId="0" applyFont="1" applyBorder="1" applyAlignment="1" applyProtection="1">
      <alignment horizontal="center" vertical="center"/>
      <protection locked="0"/>
    </xf>
    <xf numFmtId="3" fontId="42" fillId="0" borderId="16" xfId="0" applyNumberFormat="1" applyFont="1" applyBorder="1" applyAlignment="1" applyProtection="1">
      <alignment horizontal="center" vertical="center" wrapText="1"/>
      <protection hidden="1"/>
    </xf>
    <xf numFmtId="3" fontId="42" fillId="0" borderId="134" xfId="0" applyNumberFormat="1" applyFont="1" applyBorder="1" applyAlignment="1" applyProtection="1">
      <alignment horizontal="center" vertical="center" wrapText="1"/>
      <protection hidden="1"/>
    </xf>
    <xf numFmtId="0" fontId="57" fillId="0" borderId="28" xfId="0" applyFont="1" applyBorder="1" applyAlignment="1">
      <alignment vertical="center"/>
    </xf>
    <xf numFmtId="0" fontId="43" fillId="0" borderId="0" xfId="0" applyFont="1" applyAlignment="1">
      <alignment horizontal="left" indent="13"/>
    </xf>
    <xf numFmtId="0" fontId="50" fillId="0" borderId="31" xfId="0" applyFont="1" applyBorder="1" applyAlignment="1">
      <alignment horizontal="center" wrapText="1"/>
    </xf>
    <xf numFmtId="0" fontId="50" fillId="0" borderId="60" xfId="0" applyFont="1" applyBorder="1" applyAlignment="1">
      <alignment horizontal="center" wrapText="1"/>
    </xf>
    <xf numFmtId="0" fontId="50" fillId="0" borderId="54" xfId="0" applyFont="1" applyBorder="1" applyAlignment="1">
      <alignment horizontal="center" wrapText="1"/>
    </xf>
    <xf numFmtId="0" fontId="50" fillId="0" borderId="47" xfId="0" applyFont="1" applyBorder="1" applyAlignment="1">
      <alignment horizontal="center" wrapText="1"/>
    </xf>
    <xf numFmtId="0" fontId="37" fillId="0" borderId="0" xfId="0" applyFont="1" applyAlignment="1">
      <alignment horizontal="left" vertical="center"/>
    </xf>
    <xf numFmtId="0" fontId="60" fillId="0" borderId="15" xfId="0" applyFont="1" applyBorder="1" applyAlignment="1" applyProtection="1">
      <alignment horizontal="center" vertical="center" wrapText="1"/>
      <protection hidden="1"/>
    </xf>
    <xf numFmtId="3" fontId="60" fillId="0" borderId="40" xfId="0" applyNumberFormat="1" applyFont="1" applyBorder="1" applyAlignment="1" applyProtection="1">
      <alignment horizontal="center" vertical="center" wrapText="1"/>
      <protection hidden="1"/>
    </xf>
    <xf numFmtId="0" fontId="60" fillId="0" borderId="0" xfId="0" applyFont="1" applyAlignment="1" applyProtection="1">
      <alignment horizontal="center" vertical="center" wrapText="1"/>
      <protection hidden="1"/>
    </xf>
    <xf numFmtId="3" fontId="42" fillId="0" borderId="57" xfId="0" applyNumberFormat="1" applyFont="1" applyBorder="1" applyAlignment="1" applyProtection="1">
      <alignment horizontal="center" vertical="center" wrapText="1"/>
      <protection hidden="1"/>
    </xf>
    <xf numFmtId="0" fontId="60" fillId="0" borderId="62" xfId="0" applyFont="1" applyBorder="1" applyAlignment="1" applyProtection="1">
      <alignment horizontal="center" vertical="center" wrapText="1"/>
      <protection hidden="1"/>
    </xf>
    <xf numFmtId="0" fontId="36" fillId="0" borderId="21" xfId="0" applyFont="1" applyBorder="1" applyAlignment="1">
      <alignment horizontal="left" vertical="center" wrapText="1" indent="3"/>
    </xf>
    <xf numFmtId="3" fontId="42" fillId="0" borderId="21" xfId="0" applyNumberFormat="1" applyFont="1" applyBorder="1" applyAlignment="1" applyProtection="1">
      <alignment horizontal="center" vertical="center" wrapText="1"/>
      <protection hidden="1"/>
    </xf>
    <xf numFmtId="0" fontId="36" fillId="0" borderId="100" xfId="0" applyFont="1" applyBorder="1" applyAlignment="1">
      <alignment horizontal="left" vertical="center" wrapText="1" indent="3"/>
    </xf>
    <xf numFmtId="3" fontId="42" fillId="0" borderId="103" xfId="0" applyNumberFormat="1" applyFont="1" applyBorder="1" applyAlignment="1" applyProtection="1">
      <alignment horizontal="center" vertical="center" wrapText="1"/>
      <protection hidden="1"/>
    </xf>
    <xf numFmtId="3" fontId="42" fillId="0" borderId="100" xfId="0" applyNumberFormat="1" applyFont="1" applyBorder="1" applyAlignment="1" applyProtection="1">
      <alignment horizontal="center" vertical="center" wrapText="1"/>
      <protection hidden="1"/>
    </xf>
    <xf numFmtId="3" fontId="42" fillId="0" borderId="104" xfId="0" applyNumberFormat="1" applyFont="1" applyBorder="1" applyAlignment="1" applyProtection="1">
      <alignment horizontal="center" vertical="center" wrapText="1"/>
      <protection hidden="1"/>
    </xf>
    <xf numFmtId="3" fontId="42" fillId="0" borderId="97" xfId="0" applyNumberFormat="1" applyFont="1" applyBorder="1" applyAlignment="1" applyProtection="1">
      <alignment horizontal="center" vertical="center" wrapText="1"/>
      <protection hidden="1"/>
    </xf>
    <xf numFmtId="0" fontId="36" fillId="0" borderId="23" xfId="0" applyFont="1" applyBorder="1" applyAlignment="1">
      <alignment horizontal="left" vertical="center" indent="3"/>
    </xf>
    <xf numFmtId="0" fontId="57" fillId="0" borderId="0" xfId="0" applyFont="1" applyAlignment="1">
      <alignment horizontal="left"/>
    </xf>
    <xf numFmtId="0" fontId="43" fillId="0" borderId="0" xfId="0" applyFont="1" applyAlignment="1">
      <alignment horizontal="left" indent="7"/>
    </xf>
    <xf numFmtId="0" fontId="43" fillId="0" borderId="0" xfId="0" applyFont="1"/>
    <xf numFmtId="0" fontId="43" fillId="0" borderId="11" xfId="0" applyFont="1" applyBorder="1"/>
    <xf numFmtId="0" fontId="50" fillId="0" borderId="98" xfId="0" applyFont="1" applyBorder="1" applyAlignment="1">
      <alignment horizontal="center" wrapText="1"/>
    </xf>
    <xf numFmtId="3" fontId="42" fillId="0" borderId="50" xfId="0" applyNumberFormat="1" applyFont="1" applyBorder="1" applyAlignment="1" applyProtection="1">
      <alignment horizontal="center" vertical="center" shrinkToFit="1"/>
      <protection hidden="1"/>
    </xf>
    <xf numFmtId="3" fontId="42" fillId="0" borderId="40" xfId="0" applyNumberFormat="1" applyFont="1" applyBorder="1" applyAlignment="1" applyProtection="1">
      <alignment horizontal="center" vertical="center" shrinkToFit="1"/>
      <protection hidden="1"/>
    </xf>
    <xf numFmtId="3" fontId="42" fillId="0" borderId="0" xfId="0" applyNumberFormat="1" applyFont="1" applyAlignment="1" applyProtection="1">
      <alignment horizontal="center" vertical="center" shrinkToFit="1"/>
      <protection hidden="1"/>
    </xf>
    <xf numFmtId="3" fontId="42" fillId="0" borderId="55" xfId="0" applyNumberFormat="1" applyFont="1" applyBorder="1" applyAlignment="1" applyProtection="1">
      <alignment horizontal="center" vertical="center" shrinkToFit="1"/>
      <protection hidden="1"/>
    </xf>
    <xf numFmtId="3" fontId="42" fillId="0" borderId="34" xfId="0" applyNumberFormat="1" applyFont="1" applyBorder="1" applyAlignment="1" applyProtection="1">
      <alignment horizontal="center" vertical="center" shrinkToFit="1"/>
      <protection hidden="1"/>
    </xf>
    <xf numFmtId="3" fontId="42" fillId="0" borderId="19" xfId="0" applyNumberFormat="1" applyFont="1" applyBorder="1" applyAlignment="1" applyProtection="1">
      <alignment horizontal="center" vertical="center" shrinkToFit="1"/>
      <protection hidden="1"/>
    </xf>
    <xf numFmtId="3" fontId="42" fillId="0" borderId="21" xfId="0" applyNumberFormat="1" applyFont="1" applyBorder="1" applyAlignment="1" applyProtection="1">
      <alignment horizontal="center" vertical="center" shrinkToFit="1"/>
      <protection hidden="1"/>
    </xf>
    <xf numFmtId="3" fontId="42" fillId="0" borderId="57" xfId="0" applyNumberFormat="1" applyFont="1" applyBorder="1" applyAlignment="1" applyProtection="1">
      <alignment horizontal="center" vertical="center" shrinkToFit="1"/>
      <protection hidden="1"/>
    </xf>
    <xf numFmtId="3" fontId="42" fillId="0" borderId="46" xfId="0" applyNumberFormat="1" applyFont="1" applyBorder="1" applyAlignment="1" applyProtection="1">
      <alignment horizontal="center" vertical="center" shrinkToFit="1"/>
      <protection hidden="1"/>
    </xf>
    <xf numFmtId="3" fontId="42" fillId="0" borderId="48" xfId="0" applyNumberFormat="1" applyFont="1" applyBorder="1" applyAlignment="1" applyProtection="1">
      <alignment horizontal="center" vertical="center" shrinkToFit="1"/>
      <protection hidden="1"/>
    </xf>
    <xf numFmtId="3" fontId="42" fillId="0" borderId="44" xfId="0" applyNumberFormat="1" applyFont="1" applyBorder="1" applyAlignment="1" applyProtection="1">
      <alignment horizontal="center" vertical="center" shrinkToFit="1"/>
      <protection hidden="1"/>
    </xf>
    <xf numFmtId="3" fontId="42" fillId="0" borderId="70" xfId="0" applyNumberFormat="1" applyFont="1" applyBorder="1" applyAlignment="1" applyProtection="1">
      <alignment horizontal="center" vertical="center" shrinkToFit="1"/>
      <protection hidden="1"/>
    </xf>
    <xf numFmtId="0" fontId="43" fillId="0" borderId="0" xfId="0" applyFont="1" applyAlignment="1">
      <alignment horizontal="left" indent="10"/>
    </xf>
    <xf numFmtId="3" fontId="42" fillId="0" borderId="15" xfId="0" applyNumberFormat="1" applyFont="1" applyBorder="1" applyAlignment="1" applyProtection="1">
      <alignment horizontal="center" vertical="center" shrinkToFit="1"/>
      <protection hidden="1"/>
    </xf>
    <xf numFmtId="3" fontId="42" fillId="0" borderId="31" xfId="0" applyNumberFormat="1" applyFont="1" applyBorder="1" applyAlignment="1" applyProtection="1">
      <alignment horizontal="center" vertical="center" shrinkToFit="1"/>
      <protection hidden="1"/>
    </xf>
    <xf numFmtId="3" fontId="42" fillId="0" borderId="41" xfId="0" applyNumberFormat="1" applyFont="1" applyBorder="1" applyAlignment="1" applyProtection="1">
      <alignment horizontal="center" vertical="center" shrinkToFit="1"/>
      <protection hidden="1"/>
    </xf>
    <xf numFmtId="3" fontId="42" fillId="0" borderId="11" xfId="0" applyNumberFormat="1" applyFont="1" applyBorder="1" applyAlignment="1" applyProtection="1">
      <alignment horizontal="center" vertical="center" shrinkToFit="1"/>
      <protection hidden="1"/>
    </xf>
    <xf numFmtId="3" fontId="42" fillId="0" borderId="53" xfId="0" applyNumberFormat="1" applyFont="1" applyBorder="1" applyAlignment="1" applyProtection="1">
      <alignment horizontal="center" vertical="center" shrinkToFit="1"/>
      <protection hidden="1"/>
    </xf>
    <xf numFmtId="3" fontId="42" fillId="0" borderId="72" xfId="0" applyNumberFormat="1" applyFont="1" applyBorder="1" applyAlignment="1" applyProtection="1">
      <alignment horizontal="center" vertical="center" shrinkToFit="1"/>
      <protection hidden="1"/>
    </xf>
    <xf numFmtId="3" fontId="42" fillId="0" borderId="43" xfId="0" applyNumberFormat="1" applyFont="1" applyBorder="1" applyAlignment="1" applyProtection="1">
      <alignment horizontal="center" vertical="center" shrinkToFit="1"/>
      <protection hidden="1"/>
    </xf>
    <xf numFmtId="0" fontId="28" fillId="0" borderId="0" xfId="0" applyFont="1" applyAlignment="1">
      <alignment horizontal="left" indent="16"/>
    </xf>
    <xf numFmtId="0" fontId="31" fillId="0" borderId="6" xfId="0" applyFont="1" applyBorder="1" applyAlignment="1">
      <alignment horizontal="left" vertical="center" wrapText="1"/>
    </xf>
    <xf numFmtId="3" fontId="42" fillId="0" borderId="9" xfId="0" applyNumberFormat="1" applyFont="1" applyBorder="1" applyAlignment="1" applyProtection="1">
      <alignment horizontal="center" vertical="center" shrinkToFit="1"/>
      <protection hidden="1"/>
    </xf>
    <xf numFmtId="3" fontId="42" fillId="0" borderId="37" xfId="0" applyNumberFormat="1" applyFont="1" applyBorder="1" applyAlignment="1" applyProtection="1">
      <alignment horizontal="center" vertical="center" shrinkToFit="1"/>
      <protection hidden="1"/>
    </xf>
    <xf numFmtId="3" fontId="42" fillId="0" borderId="6" xfId="0" applyNumberFormat="1" applyFont="1" applyBorder="1" applyAlignment="1" applyProtection="1">
      <alignment horizontal="center" vertical="center" shrinkToFit="1"/>
      <protection hidden="1"/>
    </xf>
    <xf numFmtId="3" fontId="42" fillId="0" borderId="63" xfId="0" applyNumberFormat="1" applyFont="1" applyBorder="1" applyAlignment="1" applyProtection="1">
      <alignment horizontal="center" vertical="center" shrinkToFit="1"/>
      <protection hidden="1"/>
    </xf>
    <xf numFmtId="0" fontId="55" fillId="0" borderId="99" xfId="0" quotePrefix="1" applyFont="1" applyBorder="1" applyAlignment="1">
      <alignment horizontal="left" vertical="center" wrapText="1" indent="2"/>
    </xf>
    <xf numFmtId="3" fontId="42" fillId="0" borderId="7" xfId="0" applyNumberFormat="1" applyFont="1" applyBorder="1" applyAlignment="1" applyProtection="1">
      <alignment horizontal="center" vertical="center" shrinkToFit="1"/>
      <protection hidden="1"/>
    </xf>
    <xf numFmtId="0" fontId="55" fillId="0" borderId="33" xfId="0" quotePrefix="1" applyFont="1" applyBorder="1" applyAlignment="1">
      <alignment horizontal="left" vertical="center" wrapText="1" indent="2"/>
    </xf>
    <xf numFmtId="0" fontId="55" fillId="0" borderId="141" xfId="0" quotePrefix="1" applyFont="1" applyBorder="1" applyAlignment="1">
      <alignment horizontal="left" vertical="center" wrapText="1" indent="2"/>
    </xf>
    <xf numFmtId="3" fontId="42" fillId="0" borderId="10" xfId="0" applyNumberFormat="1" applyFont="1" applyBorder="1" applyAlignment="1" applyProtection="1">
      <alignment horizontal="center" vertical="center" shrinkToFit="1"/>
      <protection hidden="1"/>
    </xf>
    <xf numFmtId="3" fontId="42" fillId="0" borderId="38" xfId="0" applyNumberFormat="1" applyFont="1" applyBorder="1" applyAlignment="1" applyProtection="1">
      <alignment horizontal="center" vertical="center" shrinkToFit="1"/>
      <protection hidden="1"/>
    </xf>
    <xf numFmtId="3" fontId="42" fillId="0" borderId="1" xfId="0" applyNumberFormat="1" applyFont="1" applyBorder="1" applyAlignment="1" applyProtection="1">
      <alignment horizontal="center" vertical="center" shrinkToFit="1"/>
      <protection hidden="1"/>
    </xf>
    <xf numFmtId="3" fontId="42" fillId="0" borderId="65" xfId="0" applyNumberFormat="1" applyFont="1" applyBorder="1" applyAlignment="1" applyProtection="1">
      <alignment horizontal="center" vertical="center" shrinkToFit="1"/>
      <protection hidden="1"/>
    </xf>
    <xf numFmtId="3" fontId="42" fillId="0" borderId="36" xfId="0" applyNumberFormat="1" applyFont="1" applyBorder="1" applyAlignment="1" applyProtection="1">
      <alignment horizontal="center" vertical="center" shrinkToFit="1"/>
      <protection hidden="1"/>
    </xf>
    <xf numFmtId="3" fontId="42" fillId="0" borderId="39" xfId="0" applyNumberFormat="1" applyFont="1" applyBorder="1" applyAlignment="1" applyProtection="1">
      <alignment horizontal="center" vertical="center" shrinkToFit="1"/>
      <protection hidden="1"/>
    </xf>
    <xf numFmtId="3" fontId="42" fillId="0" borderId="14" xfId="0" applyNumberFormat="1" applyFont="1" applyBorder="1" applyAlignment="1" applyProtection="1">
      <alignment horizontal="center" vertical="center" shrinkToFit="1"/>
      <protection hidden="1"/>
    </xf>
    <xf numFmtId="3" fontId="42" fillId="0" borderId="67" xfId="0" applyNumberFormat="1" applyFont="1" applyBorder="1" applyAlignment="1" applyProtection="1">
      <alignment horizontal="center" vertical="center" shrinkToFit="1"/>
      <protection hidden="1"/>
    </xf>
    <xf numFmtId="3" fontId="42" fillId="0" borderId="68" xfId="0" applyNumberFormat="1" applyFont="1" applyBorder="1" applyAlignment="1" applyProtection="1">
      <alignment horizontal="center" vertical="center" shrinkToFit="1"/>
      <protection hidden="1"/>
    </xf>
    <xf numFmtId="0" fontId="42" fillId="0" borderId="13" xfId="0" applyFont="1" applyBorder="1" applyAlignment="1" applyProtection="1">
      <alignment vertical="center"/>
      <protection hidden="1"/>
    </xf>
    <xf numFmtId="3" fontId="52" fillId="0" borderId="0" xfId="0" applyNumberFormat="1" applyFont="1" applyAlignment="1" applyProtection="1">
      <alignment horizontal="center" vertical="center" wrapText="1"/>
      <protection hidden="1"/>
    </xf>
    <xf numFmtId="0" fontId="42" fillId="0" borderId="0" xfId="0" applyFont="1" applyAlignment="1" applyProtection="1">
      <alignment vertical="center"/>
      <protection hidden="1"/>
    </xf>
    <xf numFmtId="0" fontId="58" fillId="0" borderId="0" xfId="0" applyFont="1" applyAlignment="1" applyProtection="1">
      <alignment horizontal="left" vertical="center" wrapText="1" indent="2"/>
      <protection hidden="1"/>
    </xf>
    <xf numFmtId="0" fontId="76" fillId="0" borderId="0" xfId="0" applyFont="1"/>
    <xf numFmtId="0" fontId="77" fillId="0" borderId="0" xfId="0" applyFont="1" applyAlignment="1">
      <alignment wrapText="1"/>
    </xf>
    <xf numFmtId="0" fontId="78" fillId="0" borderId="0" xfId="0" applyFont="1"/>
    <xf numFmtId="0" fontId="78" fillId="0" borderId="0" xfId="0" quotePrefix="1" applyFont="1"/>
    <xf numFmtId="49" fontId="32" fillId="35" borderId="19" xfId="0" applyNumberFormat="1" applyFont="1" applyFill="1" applyBorder="1" applyAlignment="1" applyProtection="1">
      <alignment horizontal="left" vertical="center"/>
      <protection locked="0"/>
    </xf>
    <xf numFmtId="0" fontId="32" fillId="35" borderId="19" xfId="0" applyFont="1" applyFill="1" applyBorder="1" applyAlignment="1" applyProtection="1">
      <alignment vertical="center" shrinkToFit="1"/>
      <protection locked="0"/>
    </xf>
    <xf numFmtId="164" fontId="35" fillId="35" borderId="19" xfId="0" applyNumberFormat="1" applyFont="1" applyFill="1" applyBorder="1" applyAlignment="1" applyProtection="1">
      <alignment horizontal="left" vertical="center"/>
      <protection locked="0"/>
    </xf>
    <xf numFmtId="0" fontId="35" fillId="35" borderId="19" xfId="0" applyFont="1" applyFill="1" applyBorder="1" applyAlignment="1" applyProtection="1">
      <alignment vertical="center" shrinkToFit="1"/>
      <protection locked="0"/>
    </xf>
    <xf numFmtId="0" fontId="35" fillId="35" borderId="19" xfId="0" applyFont="1" applyFill="1" applyBorder="1" applyAlignment="1" applyProtection="1">
      <alignment vertical="center"/>
      <protection locked="0"/>
    </xf>
    <xf numFmtId="49" fontId="35" fillId="35" borderId="19" xfId="0" applyNumberFormat="1" applyFont="1" applyFill="1" applyBorder="1" applyAlignment="1" applyProtection="1">
      <alignment vertical="center"/>
      <protection locked="0"/>
    </xf>
    <xf numFmtId="0" fontId="35" fillId="35" borderId="19" xfId="0" applyFont="1" applyFill="1" applyBorder="1" applyAlignment="1" applyProtection="1">
      <alignment horizontal="left" vertical="center"/>
      <protection locked="0"/>
    </xf>
    <xf numFmtId="0" fontId="31" fillId="0" borderId="155" xfId="0" applyFont="1" applyBorder="1" applyAlignment="1">
      <alignment horizontal="left" vertical="center" wrapText="1"/>
    </xf>
    <xf numFmtId="0" fontId="38" fillId="0" borderId="30" xfId="0" applyFont="1" applyBorder="1" applyAlignment="1">
      <alignment horizontal="left" vertical="center" wrapText="1" indent="2"/>
    </xf>
    <xf numFmtId="0" fontId="38" fillId="0" borderId="45" xfId="0" applyFont="1" applyBorder="1" applyAlignment="1">
      <alignment horizontal="left" vertical="center" wrapText="1" indent="2"/>
    </xf>
    <xf numFmtId="3" fontId="42" fillId="35" borderId="37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64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40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62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19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58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42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66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43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69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48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71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6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0" xfId="0" applyNumberFormat="1" applyFont="1" applyFill="1" applyAlignment="1" applyProtection="1">
      <alignment horizontal="center" vertical="center" shrinkToFit="1"/>
      <protection locked="0"/>
    </xf>
    <xf numFmtId="3" fontId="42" fillId="35" borderId="21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18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7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44" xfId="0" applyNumberFormat="1" applyFont="1" applyFill="1" applyBorder="1" applyAlignment="1" applyProtection="1">
      <alignment horizontal="center" vertical="center" shrinkToFit="1"/>
      <protection locked="0"/>
    </xf>
    <xf numFmtId="0" fontId="28" fillId="0" borderId="7" xfId="0" applyFont="1" applyBorder="1" applyAlignment="1">
      <alignment horizontal="left" vertical="center" wrapText="1" indent="2"/>
    </xf>
    <xf numFmtId="0" fontId="28" fillId="0" borderId="21" xfId="0" applyFont="1" applyBorder="1" applyAlignment="1">
      <alignment horizontal="left" vertical="center" wrapText="1" indent="2"/>
    </xf>
    <xf numFmtId="0" fontId="28" fillId="0" borderId="11" xfId="0" applyFont="1" applyBorder="1" applyAlignment="1">
      <alignment horizontal="left" vertical="center" wrapText="1" indent="2"/>
    </xf>
    <xf numFmtId="0" fontId="55" fillId="0" borderId="0" xfId="0" applyFont="1" applyAlignment="1">
      <alignment horizontal="left" vertical="center" wrapText="1" indent="1"/>
    </xf>
    <xf numFmtId="0" fontId="55" fillId="0" borderId="33" xfId="0" applyFont="1" applyBorder="1" applyAlignment="1" applyProtection="1">
      <alignment horizontal="center" vertical="center" wrapText="1"/>
      <protection hidden="1"/>
    </xf>
    <xf numFmtId="0" fontId="55" fillId="0" borderId="11" xfId="0" applyFont="1" applyBorder="1" applyAlignment="1" applyProtection="1">
      <alignment horizontal="center" vertical="center" wrapText="1"/>
      <protection hidden="1"/>
    </xf>
    <xf numFmtId="0" fontId="55" fillId="0" borderId="44" xfId="0" applyFont="1" applyBorder="1" applyAlignment="1" applyProtection="1">
      <alignment horizontal="center" vertical="center" wrapText="1"/>
      <protection hidden="1"/>
    </xf>
    <xf numFmtId="0" fontId="42" fillId="0" borderId="21" xfId="0" applyFont="1" applyBorder="1" applyAlignment="1">
      <alignment horizontal="left" vertical="center" wrapText="1"/>
    </xf>
    <xf numFmtId="0" fontId="39" fillId="0" borderId="21" xfId="0" applyFont="1" applyBorder="1" applyAlignment="1">
      <alignment horizontal="center"/>
    </xf>
    <xf numFmtId="0" fontId="42" fillId="0" borderId="58" xfId="0" applyFont="1" applyBorder="1" applyAlignment="1">
      <alignment vertical="center" wrapText="1"/>
    </xf>
    <xf numFmtId="0" fontId="28" fillId="0" borderId="21" xfId="0" applyFont="1" applyBorder="1" applyAlignment="1">
      <alignment horizontal="left" vertical="center" indent="1"/>
    </xf>
    <xf numFmtId="0" fontId="28" fillId="0" borderId="44" xfId="0" applyFont="1" applyBorder="1" applyAlignment="1">
      <alignment horizontal="left" vertical="center" indent="1"/>
    </xf>
    <xf numFmtId="0" fontId="44" fillId="0" borderId="0" xfId="0" applyFont="1" applyAlignment="1">
      <alignment horizontal="left" vertical="center" indent="3"/>
    </xf>
    <xf numFmtId="0" fontId="44" fillId="0" borderId="0" xfId="0" applyFont="1" applyAlignment="1">
      <alignment vertical="center" wrapText="1"/>
    </xf>
    <xf numFmtId="0" fontId="40" fillId="35" borderId="23" xfId="0" applyFont="1" applyFill="1" applyBorder="1" applyAlignment="1" applyProtection="1">
      <alignment horizontal="left" vertical="center" wrapText="1" indent="1"/>
      <protection locked="0"/>
    </xf>
    <xf numFmtId="0" fontId="42" fillId="35" borderId="74" xfId="0" applyFont="1" applyFill="1" applyBorder="1" applyAlignment="1" applyProtection="1">
      <alignment horizontal="center" vertical="center" wrapText="1"/>
      <protection locked="0"/>
    </xf>
    <xf numFmtId="0" fontId="42" fillId="35" borderId="23" xfId="0" applyFont="1" applyFill="1" applyBorder="1" applyAlignment="1" applyProtection="1">
      <alignment horizontal="center" vertical="center" wrapText="1"/>
      <protection locked="0"/>
    </xf>
    <xf numFmtId="0" fontId="42" fillId="35" borderId="40" xfId="0" applyFont="1" applyFill="1" applyBorder="1" applyAlignment="1" applyProtection="1">
      <alignment horizontal="center" vertical="center" wrapText="1"/>
      <protection locked="0"/>
    </xf>
    <xf numFmtId="0" fontId="42" fillId="35" borderId="0" xfId="0" applyFont="1" applyFill="1" applyAlignment="1" applyProtection="1">
      <alignment horizontal="center" vertical="center" wrapText="1"/>
      <protection locked="0"/>
    </xf>
    <xf numFmtId="0" fontId="42" fillId="35" borderId="19" xfId="0" applyFont="1" applyFill="1" applyBorder="1" applyAlignment="1" applyProtection="1">
      <alignment horizontal="center" vertical="center" wrapText="1"/>
      <protection locked="0"/>
    </xf>
    <xf numFmtId="0" fontId="42" fillId="35" borderId="21" xfId="0" applyFont="1" applyFill="1" applyBorder="1" applyAlignment="1" applyProtection="1">
      <alignment horizontal="center" vertical="center" wrapText="1"/>
      <protection locked="0"/>
    </xf>
    <xf numFmtId="3" fontId="60" fillId="35" borderId="40" xfId="0" applyNumberFormat="1" applyFont="1" applyFill="1" applyBorder="1" applyAlignment="1" applyProtection="1">
      <alignment horizontal="center" vertical="center" wrapText="1"/>
      <protection locked="0"/>
    </xf>
    <xf numFmtId="3" fontId="60" fillId="35" borderId="62" xfId="0" applyNumberFormat="1" applyFont="1" applyFill="1" applyBorder="1" applyAlignment="1" applyProtection="1">
      <alignment horizontal="center" vertical="center" wrapText="1"/>
      <protection locked="0"/>
    </xf>
    <xf numFmtId="3" fontId="60" fillId="35" borderId="19" xfId="0" applyNumberFormat="1" applyFont="1" applyFill="1" applyBorder="1" applyAlignment="1" applyProtection="1">
      <alignment horizontal="center" vertical="center" wrapText="1"/>
      <protection locked="0"/>
    </xf>
    <xf numFmtId="3" fontId="60" fillId="35" borderId="58" xfId="0" applyNumberFormat="1" applyFont="1" applyFill="1" applyBorder="1" applyAlignment="1" applyProtection="1">
      <alignment horizontal="center" vertical="center" wrapText="1"/>
      <protection locked="0"/>
    </xf>
    <xf numFmtId="3" fontId="60" fillId="35" borderId="48" xfId="0" applyNumberFormat="1" applyFont="1" applyFill="1" applyBorder="1" applyAlignment="1" applyProtection="1">
      <alignment horizontal="center" vertical="center" wrapText="1"/>
      <protection locked="0"/>
    </xf>
    <xf numFmtId="3" fontId="60" fillId="35" borderId="71" xfId="0" applyNumberFormat="1" applyFont="1" applyFill="1" applyBorder="1" applyAlignment="1" applyProtection="1">
      <alignment horizontal="center" vertical="center" wrapText="1"/>
      <protection locked="0"/>
    </xf>
    <xf numFmtId="3" fontId="60" fillId="35" borderId="20" xfId="0" applyNumberFormat="1" applyFont="1" applyFill="1" applyBorder="1" applyAlignment="1" applyProtection="1">
      <alignment horizontal="center" vertical="center" wrapText="1"/>
      <protection locked="0"/>
    </xf>
    <xf numFmtId="3" fontId="60" fillId="35" borderId="75" xfId="0" applyNumberFormat="1" applyFont="1" applyFill="1" applyBorder="1" applyAlignment="1" applyProtection="1">
      <alignment horizontal="center" vertical="center" wrapText="1"/>
      <protection locked="0"/>
    </xf>
    <xf numFmtId="0" fontId="42" fillId="35" borderId="58" xfId="0" applyFont="1" applyFill="1" applyBorder="1" applyAlignment="1" applyProtection="1">
      <alignment horizontal="left" vertical="center" shrinkToFit="1"/>
      <protection locked="0"/>
    </xf>
    <xf numFmtId="0" fontId="42" fillId="35" borderId="80" xfId="0" applyFont="1" applyFill="1" applyBorder="1" applyAlignment="1" applyProtection="1">
      <alignment horizontal="center" vertical="center"/>
      <protection locked="0"/>
    </xf>
    <xf numFmtId="0" fontId="42" fillId="35" borderId="19" xfId="0" applyFont="1" applyFill="1" applyBorder="1" applyAlignment="1" applyProtection="1">
      <alignment horizontal="center" vertical="center"/>
      <protection locked="0"/>
    </xf>
    <xf numFmtId="0" fontId="42" fillId="35" borderId="21" xfId="0" applyFont="1" applyFill="1" applyBorder="1" applyAlignment="1" applyProtection="1">
      <alignment horizontal="center" vertical="center"/>
      <protection locked="0"/>
    </xf>
    <xf numFmtId="0" fontId="42" fillId="35" borderId="21" xfId="0" applyFont="1" applyFill="1" applyBorder="1" applyAlignment="1" applyProtection="1">
      <alignment horizontal="left" vertical="center" shrinkToFit="1"/>
      <protection locked="0"/>
    </xf>
    <xf numFmtId="0" fontId="42" fillId="35" borderId="44" xfId="0" applyFont="1" applyFill="1" applyBorder="1" applyAlignment="1" applyProtection="1">
      <alignment horizontal="left" vertical="center" shrinkToFit="1"/>
      <protection locked="0"/>
    </xf>
    <xf numFmtId="0" fontId="42" fillId="35" borderId="82" xfId="0" applyFont="1" applyFill="1" applyBorder="1" applyAlignment="1" applyProtection="1">
      <alignment horizontal="center" vertical="center"/>
      <protection locked="0"/>
    </xf>
    <xf numFmtId="0" fontId="42" fillId="35" borderId="48" xfId="0" applyFont="1" applyFill="1" applyBorder="1" applyAlignment="1" applyProtection="1">
      <alignment horizontal="center" vertical="center"/>
      <protection locked="0"/>
    </xf>
    <xf numFmtId="0" fontId="42" fillId="35" borderId="44" xfId="0" applyFont="1" applyFill="1" applyBorder="1" applyAlignment="1" applyProtection="1">
      <alignment horizontal="center" vertical="center"/>
      <protection locked="0"/>
    </xf>
    <xf numFmtId="0" fontId="42" fillId="35" borderId="113" xfId="0" applyFont="1" applyFill="1" applyBorder="1" applyAlignment="1" applyProtection="1">
      <alignment horizontal="center" vertical="center"/>
      <protection locked="0"/>
    </xf>
    <xf numFmtId="0" fontId="42" fillId="35" borderId="114" xfId="0" applyFont="1" applyFill="1" applyBorder="1" applyAlignment="1" applyProtection="1">
      <alignment horizontal="center" vertical="center"/>
      <protection locked="0"/>
    </xf>
    <xf numFmtId="0" fontId="42" fillId="35" borderId="28" xfId="0" applyFont="1" applyFill="1" applyBorder="1" applyAlignment="1" applyProtection="1">
      <alignment horizontal="center" vertical="center"/>
      <protection locked="0"/>
    </xf>
    <xf numFmtId="0" fontId="55" fillId="35" borderId="19" xfId="0" applyFont="1" applyFill="1" applyBorder="1" applyAlignment="1" applyProtection="1">
      <alignment horizontal="center" vertical="center"/>
      <protection locked="0"/>
    </xf>
    <xf numFmtId="0" fontId="55" fillId="35" borderId="97" xfId="0" applyFont="1" applyFill="1" applyBorder="1" applyAlignment="1" applyProtection="1">
      <alignment horizontal="center" vertical="center" wrapText="1"/>
      <protection locked="0"/>
    </xf>
    <xf numFmtId="0" fontId="55" fillId="35" borderId="127" xfId="0" applyFont="1" applyFill="1" applyBorder="1" applyAlignment="1" applyProtection="1">
      <alignment horizontal="center" vertical="center" wrapText="1"/>
      <protection locked="0"/>
    </xf>
    <xf numFmtId="0" fontId="55" fillId="35" borderId="114" xfId="0" applyFont="1" applyFill="1" applyBorder="1" applyAlignment="1" applyProtection="1">
      <alignment horizontal="center" vertical="center" wrapText="1"/>
      <protection locked="0"/>
    </xf>
    <xf numFmtId="0" fontId="55" fillId="35" borderId="27" xfId="0" applyFont="1" applyFill="1" applyBorder="1" applyAlignment="1" applyProtection="1">
      <alignment horizontal="center" vertical="center" wrapText="1"/>
      <protection locked="0"/>
    </xf>
    <xf numFmtId="0" fontId="55" fillId="35" borderId="19" xfId="0" applyFont="1" applyFill="1" applyBorder="1" applyAlignment="1" applyProtection="1">
      <alignment horizontal="center" vertical="center" wrapText="1"/>
      <protection locked="0"/>
    </xf>
    <xf numFmtId="0" fontId="55" fillId="35" borderId="20" xfId="0" applyFont="1" applyFill="1" applyBorder="1" applyAlignment="1" applyProtection="1">
      <alignment horizontal="center" vertical="center" wrapText="1"/>
      <protection locked="0"/>
    </xf>
    <xf numFmtId="0" fontId="55" fillId="35" borderId="41" xfId="0" applyFont="1" applyFill="1" applyBorder="1" applyAlignment="1" applyProtection="1">
      <alignment horizontal="center" vertical="center" wrapText="1"/>
      <protection locked="0"/>
    </xf>
    <xf numFmtId="0" fontId="55" fillId="35" borderId="108" xfId="0" applyFont="1" applyFill="1" applyBorder="1" applyAlignment="1" applyProtection="1">
      <alignment horizontal="center" vertical="center" wrapText="1"/>
      <protection locked="0"/>
    </xf>
    <xf numFmtId="3" fontId="42" fillId="35" borderId="80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5" borderId="19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5" borderId="20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110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5" borderId="103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5" borderId="111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87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5" borderId="74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5" borderId="22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117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5" borderId="118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5" borderId="119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82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5" borderId="48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5" borderId="75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80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19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153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77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41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154" xfId="0" applyNumberFormat="1" applyFont="1" applyFill="1" applyBorder="1" applyAlignment="1" applyProtection="1">
      <alignment horizontal="center" vertical="center" wrapText="1"/>
      <protection locked="0"/>
    </xf>
    <xf numFmtId="0" fontId="28" fillId="35" borderId="19" xfId="0" applyFont="1" applyFill="1" applyBorder="1" applyAlignment="1" applyProtection="1">
      <alignment horizontal="center" vertical="center"/>
      <protection locked="0"/>
    </xf>
    <xf numFmtId="3" fontId="42" fillId="35" borderId="79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126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21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44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58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103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105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100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49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56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13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41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59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11" xfId="0" applyNumberFormat="1" applyFont="1" applyFill="1" applyBorder="1" applyAlignment="1" applyProtection="1">
      <alignment horizontal="center" vertical="center" shrinkToFit="1"/>
      <protection locked="0"/>
    </xf>
    <xf numFmtId="0" fontId="55" fillId="0" borderId="33" xfId="0" applyFont="1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55" fillId="0" borderId="11" xfId="0" applyFont="1" applyBorder="1" applyAlignment="1">
      <alignment horizontal="left" vertical="center" wrapText="1" indent="1"/>
    </xf>
    <xf numFmtId="0" fontId="80" fillId="0" borderId="11" xfId="0" applyFont="1" applyBorder="1" applyAlignment="1" applyProtection="1">
      <alignment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3" fontId="42" fillId="0" borderId="74" xfId="0" applyNumberFormat="1" applyFont="1" applyBorder="1" applyAlignment="1" applyProtection="1">
      <alignment horizontal="center" vertical="center" wrapText="1"/>
      <protection hidden="1"/>
    </xf>
    <xf numFmtId="3" fontId="42" fillId="0" borderId="23" xfId="0" applyNumberFormat="1" applyFont="1" applyBorder="1" applyAlignment="1" applyProtection="1">
      <alignment horizontal="center" vertical="center" wrapText="1"/>
      <protection hidden="1"/>
    </xf>
    <xf numFmtId="3" fontId="42" fillId="0" borderId="83" xfId="0" applyNumberFormat="1" applyFont="1" applyBorder="1" applyAlignment="1" applyProtection="1">
      <alignment horizontal="center" vertical="center" wrapText="1"/>
      <protection hidden="1"/>
    </xf>
    <xf numFmtId="3" fontId="42" fillId="35" borderId="74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84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23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3" xfId="0" applyFont="1" applyBorder="1"/>
    <xf numFmtId="0" fontId="57" fillId="0" borderId="13" xfId="0" applyFont="1" applyBorder="1" applyAlignment="1">
      <alignment horizontal="left"/>
    </xf>
    <xf numFmtId="0" fontId="36" fillId="0" borderId="23" xfId="0" applyFont="1" applyBorder="1" applyAlignment="1">
      <alignment horizontal="left" vertical="center" wrapText="1" indent="3"/>
    </xf>
    <xf numFmtId="0" fontId="37" fillId="0" borderId="156" xfId="0" applyFont="1" applyBorder="1" applyAlignment="1">
      <alignment horizontal="left" vertical="center"/>
    </xf>
    <xf numFmtId="0" fontId="80" fillId="0" borderId="0" xfId="0" applyFont="1" applyAlignment="1" applyProtection="1">
      <alignment vertical="center"/>
      <protection hidden="1"/>
    </xf>
    <xf numFmtId="3" fontId="42" fillId="0" borderId="97" xfId="0" applyNumberFormat="1" applyFont="1" applyBorder="1" applyAlignment="1" applyProtection="1">
      <alignment horizontal="center" vertical="center" shrinkToFit="1"/>
      <protection hidden="1"/>
    </xf>
    <xf numFmtId="0" fontId="31" fillId="0" borderId="128" xfId="0" applyFont="1" applyBorder="1" applyAlignment="1">
      <alignment horizontal="center" vertical="center"/>
    </xf>
    <xf numFmtId="0" fontId="31" fillId="0" borderId="123" xfId="0" applyFont="1" applyBorder="1" applyAlignment="1">
      <alignment horizontal="center" vertical="center"/>
    </xf>
    <xf numFmtId="0" fontId="31" fillId="0" borderId="139" xfId="0" applyFont="1" applyBorder="1" applyAlignment="1">
      <alignment horizontal="center" vertical="center"/>
    </xf>
    <xf numFmtId="0" fontId="50" fillId="0" borderId="147" xfId="0" applyFont="1" applyBorder="1" applyAlignment="1">
      <alignment horizontal="center" vertical="center"/>
    </xf>
    <xf numFmtId="0" fontId="50" fillId="0" borderId="148" xfId="0" applyFont="1" applyBorder="1" applyAlignment="1">
      <alignment horizontal="center" vertical="center"/>
    </xf>
    <xf numFmtId="0" fontId="50" fillId="0" borderId="149" xfId="0" applyFont="1" applyBorder="1" applyAlignment="1">
      <alignment horizontal="center" vertical="center"/>
    </xf>
    <xf numFmtId="0" fontId="37" fillId="0" borderId="6" xfId="0" applyFont="1" applyBorder="1" applyAlignment="1" applyProtection="1">
      <alignment horizontal="left" vertical="center" wrapText="1" indent="2"/>
      <protection hidden="1"/>
    </xf>
    <xf numFmtId="0" fontId="31" fillId="0" borderId="17" xfId="0" applyFont="1" applyBorder="1" applyAlignment="1">
      <alignment horizontal="left" vertical="center" wrapText="1"/>
    </xf>
    <xf numFmtId="0" fontId="58" fillId="0" borderId="0" xfId="0" applyFont="1" applyAlignment="1" applyProtection="1">
      <alignment vertical="center"/>
      <protection hidden="1"/>
    </xf>
    <xf numFmtId="0" fontId="55" fillId="0" borderId="0" xfId="0" applyFont="1" applyAlignment="1" applyProtection="1">
      <alignment vertical="center"/>
      <protection hidden="1"/>
    </xf>
    <xf numFmtId="0" fontId="44" fillId="0" borderId="11" xfId="0" applyFont="1" applyBorder="1" applyAlignment="1" applyProtection="1">
      <alignment horizontal="left" vertical="center"/>
      <protection hidden="1"/>
    </xf>
    <xf numFmtId="0" fontId="44" fillId="0" borderId="11" xfId="0" applyFont="1" applyBorder="1" applyAlignment="1" applyProtection="1">
      <alignment vertical="center"/>
      <protection hidden="1"/>
    </xf>
    <xf numFmtId="0" fontId="69" fillId="0" borderId="53" xfId="0" applyFont="1" applyBorder="1" applyAlignment="1" applyProtection="1">
      <alignment horizontal="center" wrapText="1"/>
      <protection hidden="1"/>
    </xf>
    <xf numFmtId="0" fontId="69" fillId="0" borderId="35" xfId="0" applyFont="1" applyBorder="1" applyAlignment="1" applyProtection="1">
      <alignment horizontal="center" wrapText="1"/>
      <protection hidden="1"/>
    </xf>
    <xf numFmtId="0" fontId="69" fillId="0" borderId="159" xfId="0" applyFont="1" applyBorder="1" applyAlignment="1" applyProtection="1">
      <alignment horizontal="center" wrapText="1"/>
      <protection hidden="1"/>
    </xf>
    <xf numFmtId="0" fontId="69" fillId="0" borderId="11" xfId="0" applyFont="1" applyBorder="1" applyAlignment="1" applyProtection="1">
      <alignment horizontal="center" wrapText="1"/>
      <protection hidden="1"/>
    </xf>
    <xf numFmtId="3" fontId="42" fillId="0" borderId="161" xfId="0" applyNumberFormat="1" applyFont="1" applyBorder="1" applyAlignment="1" applyProtection="1">
      <alignment horizontal="center" vertical="center" shrinkToFit="1"/>
      <protection hidden="1"/>
    </xf>
    <xf numFmtId="0" fontId="66" fillId="0" borderId="7" xfId="0" applyFont="1" applyBorder="1" applyAlignment="1" applyProtection="1">
      <alignment horizontal="left" vertical="center" wrapText="1" indent="1"/>
      <protection hidden="1"/>
    </xf>
    <xf numFmtId="3" fontId="42" fillId="0" borderId="162" xfId="0" applyNumberFormat="1" applyFont="1" applyBorder="1" applyAlignment="1" applyProtection="1">
      <alignment horizontal="center" vertical="center" shrinkToFit="1"/>
      <protection hidden="1"/>
    </xf>
    <xf numFmtId="3" fontId="42" fillId="0" borderId="163" xfId="0" applyNumberFormat="1" applyFont="1" applyBorder="1" applyAlignment="1" applyProtection="1">
      <alignment horizontal="center" vertical="center" shrinkToFit="1"/>
      <protection hidden="1"/>
    </xf>
    <xf numFmtId="0" fontId="66" fillId="0" borderId="164" xfId="0" applyFont="1" applyBorder="1" applyAlignment="1" applyProtection="1">
      <alignment horizontal="left" vertical="center" wrapText="1" indent="1"/>
      <protection hidden="1"/>
    </xf>
    <xf numFmtId="3" fontId="42" fillId="0" borderId="125" xfId="0" applyNumberFormat="1" applyFont="1" applyBorder="1" applyAlignment="1" applyProtection="1">
      <alignment horizontal="center" vertical="center" shrinkToFit="1"/>
      <protection hidden="1"/>
    </xf>
    <xf numFmtId="3" fontId="42" fillId="0" borderId="165" xfId="0" applyNumberFormat="1" applyFont="1" applyBorder="1" applyAlignment="1" applyProtection="1">
      <alignment horizontal="center" vertical="center" shrinkToFit="1"/>
      <protection hidden="1"/>
    </xf>
    <xf numFmtId="3" fontId="42" fillId="0" borderId="79" xfId="0" applyNumberFormat="1" applyFont="1" applyBorder="1" applyAlignment="1" applyProtection="1">
      <alignment horizontal="center" vertical="center" shrinkToFit="1"/>
      <protection hidden="1"/>
    </xf>
    <xf numFmtId="0" fontId="66" fillId="0" borderId="168" xfId="0" applyFont="1" applyBorder="1" applyAlignment="1" applyProtection="1">
      <alignment horizontal="left" vertical="center" wrapText="1" indent="1"/>
      <protection hidden="1"/>
    </xf>
    <xf numFmtId="3" fontId="42" fillId="0" borderId="114" xfId="0" applyNumberFormat="1" applyFont="1" applyBorder="1" applyAlignment="1" applyProtection="1">
      <alignment horizontal="center" vertical="center" shrinkToFit="1"/>
      <protection hidden="1"/>
    </xf>
    <xf numFmtId="3" fontId="42" fillId="0" borderId="20" xfId="0" applyNumberFormat="1" applyFont="1" applyBorder="1" applyAlignment="1" applyProtection="1">
      <alignment horizontal="center" vertical="center" shrinkToFit="1"/>
      <protection hidden="1"/>
    </xf>
    <xf numFmtId="0" fontId="35" fillId="0" borderId="13" xfId="0" applyFont="1" applyBorder="1" applyAlignment="1" applyProtection="1">
      <alignment horizontal="left" vertical="center" wrapText="1" indent="3"/>
      <protection hidden="1"/>
    </xf>
    <xf numFmtId="3" fontId="42" fillId="0" borderId="13" xfId="0" applyNumberFormat="1" applyFont="1" applyBorder="1" applyAlignment="1" applyProtection="1">
      <alignment horizontal="center" vertical="center" shrinkToFit="1"/>
      <protection hidden="1"/>
    </xf>
    <xf numFmtId="0" fontId="37" fillId="0" borderId="0" xfId="0" applyFont="1" applyProtection="1">
      <protection hidden="1"/>
    </xf>
    <xf numFmtId="0" fontId="35" fillId="0" borderId="0" xfId="0" applyFont="1" applyAlignment="1" applyProtection="1">
      <alignment vertical="center"/>
      <protection hidden="1"/>
    </xf>
    <xf numFmtId="3" fontId="42" fillId="35" borderId="166" xfId="0" applyNumberFormat="1" applyFont="1" applyFill="1" applyBorder="1" applyAlignment="1" applyProtection="1">
      <alignment horizontal="center" vertical="center" shrinkToFit="1"/>
      <protection locked="0"/>
    </xf>
    <xf numFmtId="0" fontId="39" fillId="0" borderId="0" xfId="0" applyFont="1" applyAlignment="1">
      <alignment vertical="center" wrapText="1"/>
    </xf>
    <xf numFmtId="0" fontId="26" fillId="0" borderId="0" xfId="0" applyFont="1" applyAlignment="1" applyProtection="1">
      <alignment vertical="center"/>
      <protection hidden="1"/>
    </xf>
    <xf numFmtId="0" fontId="84" fillId="0" borderId="0" xfId="0" applyFont="1"/>
    <xf numFmtId="0" fontId="37" fillId="0" borderId="17" xfId="0" applyFont="1" applyBorder="1" applyAlignment="1" applyProtection="1">
      <alignment vertical="center" wrapText="1"/>
      <protection hidden="1"/>
    </xf>
    <xf numFmtId="0" fontId="42" fillId="0" borderId="21" xfId="0" applyFont="1" applyBorder="1" applyAlignment="1" applyProtection="1">
      <alignment horizontal="left" vertical="center" wrapText="1" indent="3"/>
      <protection hidden="1"/>
    </xf>
    <xf numFmtId="0" fontId="42" fillId="0" borderId="167" xfId="0" applyFont="1" applyBorder="1" applyAlignment="1" applyProtection="1">
      <alignment horizontal="left" vertical="center" wrapText="1" indent="3"/>
      <protection hidden="1"/>
    </xf>
    <xf numFmtId="0" fontId="55" fillId="0" borderId="0" xfId="0" applyFont="1" applyAlignment="1" applyProtection="1">
      <alignment vertical="center" wrapText="1"/>
      <protection hidden="1"/>
    </xf>
    <xf numFmtId="0" fontId="66" fillId="0" borderId="0" xfId="0" applyFont="1" applyAlignment="1" applyProtection="1">
      <alignment horizontal="left" vertical="center" wrapText="1" indent="4"/>
      <protection hidden="1"/>
    </xf>
    <xf numFmtId="0" fontId="52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55" fillId="0" borderId="0" xfId="0" applyFont="1" applyAlignment="1" applyProtection="1">
      <alignment horizontal="left" vertical="center" wrapText="1"/>
      <protection hidden="1"/>
    </xf>
    <xf numFmtId="0" fontId="69" fillId="0" borderId="0" xfId="0" applyFont="1" applyAlignment="1" applyProtection="1">
      <alignment horizontal="center" vertical="center"/>
      <protection hidden="1"/>
    </xf>
    <xf numFmtId="0" fontId="42" fillId="0" borderId="28" xfId="0" applyFont="1" applyBorder="1" applyAlignment="1" applyProtection="1">
      <alignment horizontal="center" vertical="center"/>
      <protection hidden="1"/>
    </xf>
    <xf numFmtId="0" fontId="66" fillId="0" borderId="0" xfId="0" applyFont="1" applyAlignment="1" applyProtection="1">
      <alignment horizontal="left" vertical="center"/>
      <protection hidden="1"/>
    </xf>
    <xf numFmtId="0" fontId="66" fillId="0" borderId="0" xfId="0" applyFont="1" applyAlignment="1" applyProtection="1">
      <alignment horizontal="left" indent="2"/>
      <protection hidden="1"/>
    </xf>
    <xf numFmtId="0" fontId="69" fillId="0" borderId="0" xfId="0" applyFont="1" applyAlignment="1" applyProtection="1">
      <alignment horizontal="center"/>
      <protection hidden="1"/>
    </xf>
    <xf numFmtId="0" fontId="42" fillId="0" borderId="19" xfId="0" applyFont="1" applyBorder="1" applyAlignment="1" applyProtection="1">
      <alignment horizontal="center" vertical="center"/>
      <protection hidden="1"/>
    </xf>
    <xf numFmtId="0" fontId="69" fillId="0" borderId="0" xfId="0" applyFont="1" applyAlignment="1" applyProtection="1">
      <alignment horizontal="right" indent="1"/>
      <protection hidden="1"/>
    </xf>
    <xf numFmtId="0" fontId="42" fillId="0" borderId="19" xfId="0" applyFont="1" applyBorder="1" applyAlignment="1" applyProtection="1">
      <alignment horizontal="center" vertical="center" wrapText="1"/>
      <protection hidden="1"/>
    </xf>
    <xf numFmtId="0" fontId="42" fillId="0" borderId="20" xfId="0" applyFont="1" applyBorder="1" applyAlignment="1" applyProtection="1">
      <alignment horizontal="center" vertical="center" wrapText="1"/>
      <protection hidden="1"/>
    </xf>
    <xf numFmtId="0" fontId="43" fillId="0" borderId="0" xfId="0" applyFont="1" applyProtection="1">
      <protection hidden="1"/>
    </xf>
    <xf numFmtId="0" fontId="55" fillId="0" borderId="113" xfId="0" applyFont="1" applyBorder="1" applyAlignment="1" applyProtection="1">
      <alignment horizontal="center" vertical="center" wrapText="1"/>
      <protection hidden="1"/>
    </xf>
    <xf numFmtId="0" fontId="55" fillId="0" borderId="77" xfId="0" applyFont="1" applyBorder="1" applyAlignment="1" applyProtection="1">
      <alignment horizontal="center" vertical="center" wrapText="1"/>
      <protection hidden="1"/>
    </xf>
    <xf numFmtId="0" fontId="42" fillId="0" borderId="0" xfId="0" applyFont="1" applyAlignment="1" applyProtection="1">
      <alignment horizontal="left" indent="1"/>
      <protection hidden="1"/>
    </xf>
    <xf numFmtId="0" fontId="66" fillId="0" borderId="0" xfId="0" applyFont="1" applyAlignment="1" applyProtection="1">
      <alignment horizontal="left" indent="3"/>
      <protection hidden="1"/>
    </xf>
    <xf numFmtId="0" fontId="42" fillId="0" borderId="0" xfId="0" applyFont="1" applyAlignment="1" applyProtection="1">
      <alignment horizontal="left" wrapText="1"/>
      <protection hidden="1"/>
    </xf>
    <xf numFmtId="3" fontId="60" fillId="0" borderId="135" xfId="0" applyNumberFormat="1" applyFont="1" applyBorder="1" applyAlignment="1" applyProtection="1">
      <alignment horizontal="center" vertical="center" wrapText="1"/>
      <protection hidden="1"/>
    </xf>
    <xf numFmtId="3" fontId="60" fillId="0" borderId="136" xfId="0" applyNumberFormat="1" applyFont="1" applyBorder="1" applyAlignment="1" applyProtection="1">
      <alignment horizontal="center" vertical="center" wrapText="1"/>
      <protection hidden="1"/>
    </xf>
    <xf numFmtId="3" fontId="60" fillId="0" borderId="17" xfId="0" applyNumberFormat="1" applyFont="1" applyBorder="1" applyAlignment="1" applyProtection="1">
      <alignment horizontal="center" vertical="center" wrapText="1"/>
      <protection hidden="1"/>
    </xf>
    <xf numFmtId="3" fontId="60" fillId="0" borderId="137" xfId="0" applyNumberFormat="1" applyFont="1" applyBorder="1" applyAlignment="1" applyProtection="1">
      <alignment horizontal="center" vertical="center" wrapText="1"/>
      <protection hidden="1"/>
    </xf>
    <xf numFmtId="3" fontId="60" fillId="0" borderId="138" xfId="0" applyNumberFormat="1" applyFont="1" applyBorder="1" applyAlignment="1" applyProtection="1">
      <alignment horizontal="center" vertical="center" wrapText="1"/>
      <protection hidden="1"/>
    </xf>
    <xf numFmtId="3" fontId="60" fillId="0" borderId="34" xfId="0" applyNumberFormat="1" applyFont="1" applyBorder="1" applyAlignment="1" applyProtection="1">
      <alignment horizontal="center" vertical="center" wrapText="1"/>
      <protection hidden="1"/>
    </xf>
    <xf numFmtId="3" fontId="60" fillId="0" borderId="19" xfId="0" applyNumberFormat="1" applyFont="1" applyBorder="1" applyAlignment="1" applyProtection="1">
      <alignment horizontal="center" vertical="center" wrapText="1"/>
      <protection hidden="1"/>
    </xf>
    <xf numFmtId="3" fontId="60" fillId="0" borderId="21" xfId="0" applyNumberFormat="1" applyFont="1" applyBorder="1" applyAlignment="1" applyProtection="1">
      <alignment horizontal="center" vertical="center" wrapText="1"/>
      <protection hidden="1"/>
    </xf>
    <xf numFmtId="3" fontId="60" fillId="0" borderId="57" xfId="0" applyNumberFormat="1" applyFont="1" applyBorder="1" applyAlignment="1" applyProtection="1">
      <alignment horizontal="center" vertical="center" wrapText="1"/>
      <protection hidden="1"/>
    </xf>
    <xf numFmtId="3" fontId="60" fillId="0" borderId="46" xfId="0" applyNumberFormat="1" applyFont="1" applyBorder="1" applyAlignment="1" applyProtection="1">
      <alignment horizontal="center" vertical="center" wrapText="1"/>
      <protection hidden="1"/>
    </xf>
    <xf numFmtId="3" fontId="60" fillId="0" borderId="48" xfId="0" applyNumberFormat="1" applyFont="1" applyBorder="1" applyAlignment="1" applyProtection="1">
      <alignment horizontal="center" vertical="center" wrapText="1"/>
      <protection hidden="1"/>
    </xf>
    <xf numFmtId="3" fontId="60" fillId="0" borderId="44" xfId="0" applyNumberFormat="1" applyFont="1" applyBorder="1" applyAlignment="1" applyProtection="1">
      <alignment horizontal="center" vertical="center" wrapText="1"/>
      <protection hidden="1"/>
    </xf>
    <xf numFmtId="3" fontId="60" fillId="0" borderId="70" xfId="0" applyNumberFormat="1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 vertical="center" wrapText="1"/>
      <protection hidden="1"/>
    </xf>
    <xf numFmtId="0" fontId="30" fillId="0" borderId="28" xfId="0" applyFont="1" applyBorder="1" applyAlignment="1" applyProtection="1">
      <alignment horizontal="center" vertical="center" wrapText="1"/>
      <protection hidden="1"/>
    </xf>
    <xf numFmtId="0" fontId="79" fillId="34" borderId="74" xfId="0" applyFont="1" applyFill="1" applyBorder="1" applyAlignment="1" applyProtection="1">
      <alignment horizontal="center" vertical="center" wrapText="1" shrinkToFit="1"/>
      <protection hidden="1"/>
    </xf>
    <xf numFmtId="0" fontId="79" fillId="34" borderId="114" xfId="0" applyFont="1" applyFill="1" applyBorder="1" applyAlignment="1" applyProtection="1">
      <alignment horizontal="center" vertical="center" wrapText="1" shrinkToFit="1"/>
      <protection hidden="1"/>
    </xf>
    <xf numFmtId="0" fontId="41" fillId="0" borderId="22" xfId="0" applyFont="1" applyBorder="1" applyAlignment="1" applyProtection="1">
      <alignment horizontal="left" vertical="center" wrapText="1"/>
      <protection hidden="1"/>
    </xf>
    <xf numFmtId="0" fontId="41" fillId="0" borderId="23" xfId="0" applyFont="1" applyBorder="1" applyAlignment="1" applyProtection="1">
      <alignment horizontal="left" vertical="center" wrapText="1"/>
      <protection hidden="1"/>
    </xf>
    <xf numFmtId="0" fontId="41" fillId="0" borderId="24" xfId="0" applyFont="1" applyBorder="1" applyAlignment="1" applyProtection="1">
      <alignment horizontal="left" vertical="center" wrapText="1"/>
      <protection hidden="1"/>
    </xf>
    <xf numFmtId="0" fontId="41" fillId="0" borderId="25" xfId="0" applyFont="1" applyBorder="1" applyAlignment="1" applyProtection="1">
      <alignment horizontal="left" vertical="center" wrapText="1"/>
      <protection hidden="1"/>
    </xf>
    <xf numFmtId="0" fontId="41" fillId="0" borderId="0" xfId="0" applyFont="1" applyAlignment="1" applyProtection="1">
      <alignment horizontal="left" vertical="center" wrapText="1"/>
      <protection hidden="1"/>
    </xf>
    <xf numFmtId="0" fontId="41" fillId="0" borderId="26" xfId="0" applyFont="1" applyBorder="1" applyAlignment="1" applyProtection="1">
      <alignment horizontal="left" vertical="center" wrapText="1"/>
      <protection hidden="1"/>
    </xf>
    <xf numFmtId="0" fontId="41" fillId="0" borderId="27" xfId="0" applyFont="1" applyBorder="1" applyAlignment="1" applyProtection="1">
      <alignment horizontal="left" vertical="center" wrapText="1"/>
      <protection hidden="1"/>
    </xf>
    <xf numFmtId="0" fontId="41" fillId="0" borderId="28" xfId="0" applyFont="1" applyBorder="1" applyAlignment="1" applyProtection="1">
      <alignment horizontal="left" vertical="center" wrapText="1"/>
      <protection hidden="1"/>
    </xf>
    <xf numFmtId="0" fontId="41" fillId="0" borderId="29" xfId="0" applyFont="1" applyBorder="1" applyAlignment="1" applyProtection="1">
      <alignment horizontal="left" vertical="center" wrapText="1"/>
      <protection hidden="1"/>
    </xf>
    <xf numFmtId="0" fontId="28" fillId="35" borderId="22" xfId="0" applyFont="1" applyFill="1" applyBorder="1" applyAlignment="1" applyProtection="1">
      <alignment horizontal="left" vertical="top" wrapText="1"/>
      <protection locked="0"/>
    </xf>
    <xf numFmtId="0" fontId="28" fillId="35" borderId="23" xfId="0" applyFont="1" applyFill="1" applyBorder="1" applyAlignment="1" applyProtection="1">
      <alignment horizontal="left" vertical="top" wrapText="1"/>
      <protection locked="0"/>
    </xf>
    <xf numFmtId="0" fontId="28" fillId="35" borderId="24" xfId="0" applyFont="1" applyFill="1" applyBorder="1" applyAlignment="1" applyProtection="1">
      <alignment horizontal="left" vertical="top" wrapText="1"/>
      <protection locked="0"/>
    </xf>
    <xf numFmtId="0" fontId="28" fillId="35" borderId="25" xfId="0" applyFont="1" applyFill="1" applyBorder="1" applyAlignment="1" applyProtection="1">
      <alignment horizontal="left" vertical="top" wrapText="1"/>
      <protection locked="0"/>
    </xf>
    <xf numFmtId="0" fontId="28" fillId="35" borderId="0" xfId="0" applyFont="1" applyFill="1" applyAlignment="1" applyProtection="1">
      <alignment horizontal="left" vertical="top" wrapText="1"/>
      <protection locked="0"/>
    </xf>
    <xf numFmtId="0" fontId="28" fillId="35" borderId="26" xfId="0" applyFont="1" applyFill="1" applyBorder="1" applyAlignment="1" applyProtection="1">
      <alignment horizontal="left" vertical="top" wrapText="1"/>
      <protection locked="0"/>
    </xf>
    <xf numFmtId="0" fontId="28" fillId="35" borderId="27" xfId="0" applyFont="1" applyFill="1" applyBorder="1" applyAlignment="1" applyProtection="1">
      <alignment horizontal="left" vertical="top" wrapText="1"/>
      <protection locked="0"/>
    </xf>
    <xf numFmtId="0" fontId="28" fillId="35" borderId="28" xfId="0" applyFont="1" applyFill="1" applyBorder="1" applyAlignment="1" applyProtection="1">
      <alignment horizontal="left" vertical="top" wrapText="1"/>
      <protection locked="0"/>
    </xf>
    <xf numFmtId="0" fontId="28" fillId="35" borderId="29" xfId="0" applyFont="1" applyFill="1" applyBorder="1" applyAlignment="1" applyProtection="1">
      <alignment horizontal="left" vertical="top" wrapText="1"/>
      <protection locked="0"/>
    </xf>
    <xf numFmtId="0" fontId="31" fillId="0" borderId="51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 wrapText="1" indent="1"/>
    </xf>
    <xf numFmtId="0" fontId="31" fillId="0" borderId="3" xfId="0" applyFont="1" applyBorder="1" applyAlignment="1">
      <alignment horizontal="left" vertical="center" wrapText="1" indent="1"/>
    </xf>
    <xf numFmtId="0" fontId="31" fillId="0" borderId="4" xfId="0" applyFont="1" applyBorder="1" applyAlignment="1">
      <alignment horizontal="center" vertical="center" wrapText="1"/>
    </xf>
    <xf numFmtId="0" fontId="81" fillId="0" borderId="13" xfId="0" applyFont="1" applyBorder="1" applyAlignment="1" applyProtection="1">
      <alignment horizontal="center" vertical="center" wrapText="1"/>
      <protection hidden="1"/>
    </xf>
    <xf numFmtId="0" fontId="81" fillId="0" borderId="0" xfId="0" applyFont="1" applyAlignment="1" applyProtection="1">
      <alignment horizontal="center" vertical="center" wrapText="1"/>
      <protection hidden="1"/>
    </xf>
    <xf numFmtId="0" fontId="59" fillId="0" borderId="0" xfId="0" applyFont="1" applyAlignment="1" applyProtection="1">
      <alignment horizontal="center" vertical="center" wrapText="1"/>
      <protection hidden="1"/>
    </xf>
    <xf numFmtId="0" fontId="31" fillId="0" borderId="0" xfId="0" applyFont="1" applyAlignment="1">
      <alignment horizontal="left" vertical="center" wrapText="1" indent="1"/>
    </xf>
    <xf numFmtId="0" fontId="31" fillId="0" borderId="11" xfId="0" applyFont="1" applyBorder="1" applyAlignment="1">
      <alignment horizontal="left" vertical="center" wrapText="1" indent="1"/>
    </xf>
    <xf numFmtId="0" fontId="31" fillId="0" borderId="73" xfId="0" applyFont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0" fontId="55" fillId="35" borderId="22" xfId="0" applyFont="1" applyFill="1" applyBorder="1" applyAlignment="1" applyProtection="1">
      <alignment horizontal="left" vertical="top" wrapText="1"/>
      <protection locked="0"/>
    </xf>
    <xf numFmtId="0" fontId="55" fillId="35" borderId="23" xfId="0" applyFont="1" applyFill="1" applyBorder="1" applyAlignment="1" applyProtection="1">
      <alignment horizontal="left" vertical="top" wrapText="1"/>
      <protection locked="0"/>
    </xf>
    <xf numFmtId="0" fontId="55" fillId="35" borderId="24" xfId="0" applyFont="1" applyFill="1" applyBorder="1" applyAlignment="1" applyProtection="1">
      <alignment horizontal="left" vertical="top" wrapText="1"/>
      <protection locked="0"/>
    </xf>
    <xf numFmtId="0" fontId="55" fillId="35" borderId="25" xfId="0" applyFont="1" applyFill="1" applyBorder="1" applyAlignment="1" applyProtection="1">
      <alignment horizontal="left" vertical="top" wrapText="1"/>
      <protection locked="0"/>
    </xf>
    <xf numFmtId="0" fontId="55" fillId="35" borderId="0" xfId="0" applyFont="1" applyFill="1" applyAlignment="1" applyProtection="1">
      <alignment horizontal="left" vertical="top" wrapText="1"/>
      <protection locked="0"/>
    </xf>
    <xf numFmtId="0" fontId="55" fillId="35" borderId="26" xfId="0" applyFont="1" applyFill="1" applyBorder="1" applyAlignment="1" applyProtection="1">
      <alignment horizontal="left" vertical="top" wrapText="1"/>
      <protection locked="0"/>
    </xf>
    <xf numFmtId="0" fontId="55" fillId="35" borderId="27" xfId="0" applyFont="1" applyFill="1" applyBorder="1" applyAlignment="1" applyProtection="1">
      <alignment horizontal="left" vertical="top" wrapText="1"/>
      <protection locked="0"/>
    </xf>
    <xf numFmtId="0" fontId="55" fillId="35" borderId="28" xfId="0" applyFont="1" applyFill="1" applyBorder="1" applyAlignment="1" applyProtection="1">
      <alignment horizontal="left" vertical="top" wrapText="1"/>
      <protection locked="0"/>
    </xf>
    <xf numFmtId="0" fontId="55" fillId="35" borderId="29" xfId="0" applyFont="1" applyFill="1" applyBorder="1" applyAlignment="1" applyProtection="1">
      <alignment horizontal="left" vertical="top" wrapText="1"/>
      <protection locked="0"/>
    </xf>
    <xf numFmtId="0" fontId="44" fillId="0" borderId="0" xfId="0" applyFont="1" applyAlignment="1" applyProtection="1">
      <alignment horizontal="left" vertical="center"/>
      <protection hidden="1"/>
    </xf>
    <xf numFmtId="0" fontId="37" fillId="0" borderId="56" xfId="0" applyFont="1" applyBorder="1" applyAlignment="1" applyProtection="1">
      <alignment horizontal="left" vertical="center" wrapText="1" indent="1"/>
      <protection hidden="1"/>
    </xf>
    <xf numFmtId="0" fontId="37" fillId="0" borderId="59" xfId="0" applyFont="1" applyBorder="1" applyAlignment="1" applyProtection="1">
      <alignment horizontal="left" vertical="center" wrapText="1" indent="1"/>
      <protection hidden="1"/>
    </xf>
    <xf numFmtId="0" fontId="66" fillId="0" borderId="51" xfId="0" applyFont="1" applyBorder="1" applyAlignment="1" applyProtection="1">
      <alignment horizontal="center" vertical="center" wrapText="1"/>
      <protection hidden="1"/>
    </xf>
    <xf numFmtId="0" fontId="66" fillId="0" borderId="5" xfId="0" applyFont="1" applyBorder="1" applyAlignment="1" applyProtection="1">
      <alignment horizontal="center" vertical="center" wrapText="1"/>
      <protection hidden="1"/>
    </xf>
    <xf numFmtId="0" fontId="66" fillId="0" borderId="157" xfId="0" applyFont="1" applyBorder="1" applyAlignment="1" applyProtection="1">
      <alignment horizontal="center" vertical="center" wrapText="1"/>
      <protection hidden="1"/>
    </xf>
    <xf numFmtId="0" fontId="37" fillId="0" borderId="158" xfId="0" applyFont="1" applyBorder="1" applyAlignment="1" applyProtection="1">
      <alignment horizontal="left" vertical="center" wrapText="1" indent="1"/>
      <protection hidden="1"/>
    </xf>
    <xf numFmtId="0" fontId="37" fillId="0" borderId="160" xfId="0" applyFont="1" applyBorder="1" applyAlignment="1" applyProtection="1">
      <alignment horizontal="left" vertical="center" wrapText="1" indent="1"/>
      <protection hidden="1"/>
    </xf>
    <xf numFmtId="3" fontId="42" fillId="0" borderId="57" xfId="0" applyNumberFormat="1" applyFont="1" applyBorder="1" applyAlignment="1" applyProtection="1">
      <alignment horizontal="center" vertical="center" shrinkToFit="1"/>
      <protection hidden="1"/>
    </xf>
    <xf numFmtId="3" fontId="42" fillId="0" borderId="21" xfId="0" applyNumberFormat="1" applyFont="1" applyBorder="1" applyAlignment="1" applyProtection="1">
      <alignment horizontal="center" vertical="center" shrinkToFit="1"/>
      <protection hidden="1"/>
    </xf>
    <xf numFmtId="0" fontId="37" fillId="0" borderId="13" xfId="0" applyFont="1" applyBorder="1" applyAlignment="1">
      <alignment horizontal="left" vertical="center" wrapText="1" indent="1"/>
    </xf>
    <xf numFmtId="0" fontId="37" fillId="0" borderId="11" xfId="0" applyFont="1" applyBorder="1" applyAlignment="1">
      <alignment horizontal="left" vertical="center" wrapText="1" indent="1"/>
    </xf>
    <xf numFmtId="0" fontId="57" fillId="0" borderId="0" xfId="0" applyFont="1" applyAlignment="1" applyProtection="1">
      <alignment horizontal="center" vertical="center" wrapText="1"/>
      <protection hidden="1"/>
    </xf>
    <xf numFmtId="0" fontId="41" fillId="0" borderId="0" xfId="0" applyFont="1" applyAlignment="1" applyProtection="1">
      <alignment horizontal="left" vertical="top" wrapText="1" indent="1"/>
      <protection hidden="1"/>
    </xf>
    <xf numFmtId="0" fontId="37" fillId="0" borderId="2" xfId="0" applyFont="1" applyBorder="1" applyAlignment="1" applyProtection="1">
      <alignment horizontal="left" vertical="center" wrapText="1" indent="1"/>
      <protection hidden="1"/>
    </xf>
    <xf numFmtId="0" fontId="37" fillId="0" borderId="3" xfId="0" applyFont="1" applyBorder="1" applyAlignment="1" applyProtection="1">
      <alignment horizontal="left" vertical="center" wrapText="1" indent="1"/>
      <protection hidden="1"/>
    </xf>
    <xf numFmtId="0" fontId="37" fillId="0" borderId="50" xfId="0" applyFont="1" applyBorder="1" applyAlignment="1" applyProtection="1">
      <alignment horizontal="center" vertical="center" wrapText="1"/>
      <protection hidden="1"/>
    </xf>
    <xf numFmtId="0" fontId="37" fillId="0" borderId="13" xfId="0" applyFont="1" applyBorder="1" applyAlignment="1" applyProtection="1">
      <alignment horizontal="center" vertical="center" wrapText="1"/>
      <protection hidden="1"/>
    </xf>
    <xf numFmtId="0" fontId="57" fillId="0" borderId="13" xfId="0" applyFont="1" applyBorder="1" applyAlignment="1" applyProtection="1">
      <alignment horizontal="center" vertical="center"/>
      <protection hidden="1"/>
    </xf>
    <xf numFmtId="0" fontId="57" fillId="0" borderId="0" xfId="0" applyFont="1" applyAlignment="1" applyProtection="1">
      <alignment horizontal="center" vertical="center"/>
      <protection hidden="1"/>
    </xf>
    <xf numFmtId="0" fontId="52" fillId="0" borderId="0" xfId="0" applyFont="1" applyAlignment="1" applyProtection="1">
      <alignment horizontal="center" vertical="top" wrapText="1"/>
      <protection hidden="1"/>
    </xf>
    <xf numFmtId="0" fontId="55" fillId="0" borderId="21" xfId="0" applyFont="1" applyBorder="1" applyAlignment="1">
      <alignment horizontal="left" vertical="center" wrapText="1"/>
    </xf>
    <xf numFmtId="0" fontId="55" fillId="0" borderId="44" xfId="0" applyFont="1" applyBorder="1" applyAlignment="1">
      <alignment horizontal="left" vertical="center" wrapText="1"/>
    </xf>
    <xf numFmtId="0" fontId="42" fillId="0" borderId="0" xfId="0" applyFont="1" applyAlignment="1" applyProtection="1">
      <alignment horizontal="left" vertical="center" wrapText="1" indent="1"/>
      <protection hidden="1"/>
    </xf>
    <xf numFmtId="0" fontId="57" fillId="0" borderId="0" xfId="0" applyFont="1" applyAlignment="1" applyProtection="1">
      <alignment horizontal="right"/>
      <protection hidden="1"/>
    </xf>
    <xf numFmtId="0" fontId="55" fillId="0" borderId="28" xfId="0" applyFont="1" applyBorder="1" applyAlignment="1">
      <alignment horizontal="left" vertical="center" wrapText="1"/>
    </xf>
    <xf numFmtId="0" fontId="55" fillId="0" borderId="0" xfId="0" applyFont="1" applyAlignment="1">
      <alignment horizontal="left" wrapText="1"/>
    </xf>
    <xf numFmtId="0" fontId="66" fillId="0" borderId="11" xfId="0" applyFont="1" applyBorder="1" applyAlignment="1">
      <alignment horizontal="left" vertical="center" wrapText="1"/>
    </xf>
    <xf numFmtId="0" fontId="66" fillId="0" borderId="13" xfId="0" applyFont="1" applyBorder="1" applyAlignment="1">
      <alignment horizontal="left" vertical="center" wrapText="1" indent="1"/>
    </xf>
    <xf numFmtId="0" fontId="66" fillId="0" borderId="11" xfId="0" applyFont="1" applyBorder="1" applyAlignment="1">
      <alignment horizontal="left" vertical="center" wrapText="1" indent="1"/>
    </xf>
    <xf numFmtId="0" fontId="66" fillId="0" borderId="120" xfId="0" applyFont="1" applyBorder="1" applyAlignment="1">
      <alignment horizontal="center" vertical="center" wrapText="1"/>
    </xf>
    <xf numFmtId="0" fontId="66" fillId="0" borderId="121" xfId="0" applyFont="1" applyBorder="1" applyAlignment="1">
      <alignment horizontal="center" vertical="center" wrapText="1"/>
    </xf>
    <xf numFmtId="0" fontId="66" fillId="0" borderId="51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/>
    </xf>
    <xf numFmtId="0" fontId="42" fillId="0" borderId="27" xfId="0" applyFont="1" applyBorder="1" applyAlignment="1">
      <alignment horizontal="center" vertical="center"/>
    </xf>
    <xf numFmtId="0" fontId="42" fillId="0" borderId="28" xfId="0" applyFont="1" applyBorder="1" applyAlignment="1">
      <alignment horizontal="center" vertical="center"/>
    </xf>
    <xf numFmtId="0" fontId="42" fillId="0" borderId="0" xfId="0" applyFont="1" applyAlignment="1" applyProtection="1">
      <alignment horizontal="left" wrapText="1" indent="2"/>
      <protection hidden="1"/>
    </xf>
    <xf numFmtId="0" fontId="66" fillId="0" borderId="13" xfId="0" applyFont="1" applyBorder="1" applyAlignment="1">
      <alignment horizontal="left" vertical="center" indent="1"/>
    </xf>
    <xf numFmtId="0" fontId="66" fillId="0" borderId="11" xfId="0" applyFont="1" applyBorder="1" applyAlignment="1">
      <alignment horizontal="left" vertical="center" indent="1"/>
    </xf>
    <xf numFmtId="0" fontId="66" fillId="0" borderId="76" xfId="0" applyFont="1" applyBorder="1" applyAlignment="1">
      <alignment horizontal="center" vertical="center" wrapText="1"/>
    </xf>
    <xf numFmtId="0" fontId="66" fillId="0" borderId="77" xfId="0" applyFont="1" applyBorder="1" applyAlignment="1">
      <alignment horizontal="center" vertical="center" wrapText="1"/>
    </xf>
    <xf numFmtId="0" fontId="66" fillId="0" borderId="49" xfId="0" applyFont="1" applyBorder="1" applyAlignment="1">
      <alignment horizontal="center" vertical="center" wrapText="1"/>
    </xf>
    <xf numFmtId="0" fontId="66" fillId="0" borderId="41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66" fillId="0" borderId="11" xfId="0" applyFont="1" applyBorder="1" applyAlignment="1">
      <alignment horizontal="center" vertical="center" wrapText="1"/>
    </xf>
    <xf numFmtId="0" fontId="60" fillId="35" borderId="22" xfId="0" applyFont="1" applyFill="1" applyBorder="1" applyAlignment="1" applyProtection="1">
      <alignment horizontal="left" vertical="top" wrapText="1"/>
      <protection locked="0"/>
    </xf>
    <xf numFmtId="0" fontId="60" fillId="35" borderId="23" xfId="0" applyFont="1" applyFill="1" applyBorder="1" applyAlignment="1" applyProtection="1">
      <alignment horizontal="left" vertical="top" wrapText="1"/>
      <protection locked="0"/>
    </xf>
    <xf numFmtId="0" fontId="60" fillId="35" borderId="24" xfId="0" applyFont="1" applyFill="1" applyBorder="1" applyAlignment="1" applyProtection="1">
      <alignment horizontal="left" vertical="top" wrapText="1"/>
      <protection locked="0"/>
    </xf>
    <xf numFmtId="0" fontId="60" fillId="35" borderId="25" xfId="0" applyFont="1" applyFill="1" applyBorder="1" applyAlignment="1" applyProtection="1">
      <alignment horizontal="left" vertical="top" wrapText="1"/>
      <protection locked="0"/>
    </xf>
    <xf numFmtId="0" fontId="60" fillId="35" borderId="0" xfId="0" applyFont="1" applyFill="1" applyAlignment="1" applyProtection="1">
      <alignment horizontal="left" vertical="top" wrapText="1"/>
      <protection locked="0"/>
    </xf>
    <xf numFmtId="0" fontId="60" fillId="35" borderId="26" xfId="0" applyFont="1" applyFill="1" applyBorder="1" applyAlignment="1" applyProtection="1">
      <alignment horizontal="left" vertical="top" wrapText="1"/>
      <protection locked="0"/>
    </xf>
    <xf numFmtId="0" fontId="60" fillId="35" borderId="27" xfId="0" applyFont="1" applyFill="1" applyBorder="1" applyAlignment="1" applyProtection="1">
      <alignment horizontal="left" vertical="top" wrapText="1"/>
      <protection locked="0"/>
    </xf>
    <xf numFmtId="0" fontId="60" fillId="35" borderId="28" xfId="0" applyFont="1" applyFill="1" applyBorder="1" applyAlignment="1" applyProtection="1">
      <alignment horizontal="left" vertical="top" wrapText="1"/>
      <protection locked="0"/>
    </xf>
    <xf numFmtId="0" fontId="60" fillId="35" borderId="29" xfId="0" applyFont="1" applyFill="1" applyBorder="1" applyAlignment="1" applyProtection="1">
      <alignment horizontal="left" vertical="top" wrapText="1"/>
      <protection locked="0"/>
    </xf>
    <xf numFmtId="3" fontId="60" fillId="0" borderId="125" xfId="0" applyNumberFormat="1" applyFont="1" applyBorder="1" applyAlignment="1">
      <alignment horizontal="center" vertical="center" wrapText="1"/>
    </xf>
    <xf numFmtId="3" fontId="60" fillId="0" borderId="79" xfId="0" applyNumberFormat="1" applyFont="1" applyBorder="1" applyAlignment="1">
      <alignment horizontal="center" vertical="center" wrapText="1"/>
    </xf>
    <xf numFmtId="3" fontId="60" fillId="0" borderId="122" xfId="0" applyNumberFormat="1" applyFont="1" applyBorder="1" applyAlignment="1">
      <alignment horizontal="center" vertical="center" wrapText="1"/>
    </xf>
    <xf numFmtId="0" fontId="60" fillId="0" borderId="0" xfId="0" applyFont="1" applyAlignment="1">
      <alignment horizontal="left" vertical="top" wrapText="1" indent="2"/>
    </xf>
    <xf numFmtId="0" fontId="59" fillId="0" borderId="0" xfId="0" applyFont="1" applyAlignment="1">
      <alignment horizontal="center" vertical="center" wrapText="1"/>
    </xf>
    <xf numFmtId="0" fontId="40" fillId="0" borderId="2" xfId="0" applyFont="1" applyBorder="1" applyAlignment="1">
      <alignment horizontal="left" vertical="center" wrapText="1" indent="1"/>
    </xf>
    <xf numFmtId="0" fontId="40" fillId="0" borderId="3" xfId="0" applyFont="1" applyBorder="1" applyAlignment="1">
      <alignment horizontal="left" vertical="center" wrapText="1" indent="1"/>
    </xf>
    <xf numFmtId="0" fontId="60" fillId="0" borderId="13" xfId="0" applyFont="1" applyBorder="1" applyAlignment="1">
      <alignment horizontal="left" vertical="top" wrapText="1"/>
    </xf>
    <xf numFmtId="0" fontId="60" fillId="0" borderId="0" xfId="0" applyFont="1" applyAlignment="1">
      <alignment horizontal="left" vertical="top" wrapText="1"/>
    </xf>
    <xf numFmtId="0" fontId="31" fillId="0" borderId="124" xfId="0" applyFont="1" applyBorder="1" applyAlignment="1">
      <alignment horizontal="left" vertical="center" wrapText="1" indent="1"/>
    </xf>
    <xf numFmtId="0" fontId="31" fillId="0" borderId="12" xfId="0" applyFont="1" applyBorder="1" applyAlignment="1">
      <alignment horizontal="left" vertical="center" wrapText="1" indent="1"/>
    </xf>
    <xf numFmtId="0" fontId="42" fillId="0" borderId="13" xfId="0" applyFont="1" applyBorder="1" applyAlignment="1" applyProtection="1">
      <alignment horizontal="left" vertical="center" wrapText="1" indent="1"/>
      <protection hidden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4" xr:uid="{A435DC95-8727-4693-8F66-BFB19DA72379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3" xr:uid="{00000000-0005-0000-0000-000029000000}"/>
    <cellStyle name="Título 5" xfId="42" xr:uid="{00000000-0005-0000-0000-00002A000000}"/>
    <cellStyle name="Total" xfId="17" builtinId="25" customBuiltin="1"/>
  </cellStyles>
  <dxfs count="54">
    <dxf>
      <font>
        <color theme="0"/>
      </font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  <border>
        <left style="dashed">
          <color rgb="FFFF0000"/>
        </left>
        <right style="dashed">
          <color rgb="FFFF0000"/>
        </right>
        <top style="dashed">
          <color rgb="FFFF0000"/>
        </top>
        <bottom style="dashed">
          <color rgb="FFFF0000"/>
        </bottom>
      </border>
    </dxf>
    <dxf>
      <font>
        <color theme="0"/>
      </font>
    </dxf>
    <dxf>
      <font>
        <color theme="0"/>
      </font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  <border>
        <left/>
        <right/>
        <top/>
        <bottom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ill>
        <patternFill>
          <bgColor theme="5" tint="0.79998168889431442"/>
        </patternFill>
      </fill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</dxfs>
  <tableStyles count="1" defaultTableStyle="TableStyleMedium9" defaultPivotStyle="PivotStyleLight16">
    <tableStyle name="Invisible" pivot="0" table="0" count="0" xr9:uid="{6B378A12-2380-40D9-93BA-DD061AD619C4}"/>
  </tableStyles>
  <colors>
    <mruColors>
      <color rgb="FFFFFFCC"/>
      <color rgb="FF0060A8"/>
      <color rgb="FFFFFF99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2025%20debv\Censo%20Escolar\Final\2025\Formularios\T&#233;cnica%20Diurna--C.E.2024-Informe%20Final.xlsx" TargetMode="External"/><Relationship Id="rId1" Type="http://schemas.openxmlformats.org/officeDocument/2006/relationships/externalLinkPath" Target="T&#233;cnica%20Diurna--C.E.2024-Informe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bicacion (2)"/>
      <sheetName val="Códigos Portada"/>
      <sheetName val="Portada"/>
      <sheetName val="Cuadro 1"/>
      <sheetName val="Cuadro 2"/>
      <sheetName val="Cuadro 3"/>
      <sheetName val="Cuadro 4"/>
      <sheetName val="Cuadro 5"/>
      <sheetName val="Cuadro 6"/>
      <sheetName val="Cuadro 7"/>
      <sheetName val="Cuadro 8"/>
      <sheetName val="Cuadro 9"/>
      <sheetName val="Cuadro 10"/>
      <sheetName val="Cuadro 11-1"/>
      <sheetName val="Cuadro 11-2"/>
      <sheetName val="Cuadro 11-3"/>
      <sheetName val="Cuadro 12"/>
      <sheetName val="Cuadro 13"/>
      <sheetName val="Cuadro 14"/>
      <sheetName val="Cuadro 15"/>
      <sheetName val="Cuadro 16"/>
    </sheetNames>
    <sheetDataSet>
      <sheetData sheetId="0">
        <row r="2">
          <cell r="A2" t="str">
            <v>1-01-01</v>
          </cell>
          <cell r="B2" t="str">
            <v>SAN JOSE / SAN JOSE / CARMEN</v>
          </cell>
        </row>
        <row r="3">
          <cell r="A3" t="str">
            <v>1-01-02</v>
          </cell>
          <cell r="B3" t="str">
            <v>SAN JOSE / SAN JOSE / MERCED</v>
          </cell>
        </row>
        <row r="4">
          <cell r="A4" t="str">
            <v>1-01-03</v>
          </cell>
          <cell r="B4" t="str">
            <v>SAN JOSE / SAN JOSE / HOSPITAL</v>
          </cell>
        </row>
        <row r="5">
          <cell r="A5" t="str">
            <v>1-01-04</v>
          </cell>
          <cell r="B5" t="str">
            <v>SAN JOSE / SAN JOSE / CATEDRAL</v>
          </cell>
        </row>
        <row r="6">
          <cell r="A6" t="str">
            <v>1-01-05</v>
          </cell>
          <cell r="B6" t="str">
            <v>SAN JOSE / SAN JOSE / ZAPOTE</v>
          </cell>
        </row>
        <row r="7">
          <cell r="A7" t="str">
            <v>1-01-06</v>
          </cell>
          <cell r="B7" t="str">
            <v>SAN JOSE / SAN JOSE / SAN FRANCISCO DE DOS RIOS</v>
          </cell>
        </row>
        <row r="8">
          <cell r="A8" t="str">
            <v>1-01-07</v>
          </cell>
          <cell r="B8" t="str">
            <v>SAN JOSE / SAN JOSE / URUCA</v>
          </cell>
        </row>
        <row r="9">
          <cell r="A9" t="str">
            <v>1-01-08</v>
          </cell>
          <cell r="B9" t="str">
            <v>SAN JOSE / SAN JOSE / MATA REDONDA</v>
          </cell>
        </row>
        <row r="10">
          <cell r="A10" t="str">
            <v>1-01-09</v>
          </cell>
          <cell r="B10" t="str">
            <v>SAN JOSE / SAN JOSE / PAVAS</v>
          </cell>
        </row>
        <row r="11">
          <cell r="A11" t="str">
            <v>1-01-10</v>
          </cell>
          <cell r="B11" t="str">
            <v>SAN JOSE / SAN JOSE / HATILLO</v>
          </cell>
        </row>
        <row r="12">
          <cell r="A12" t="str">
            <v>1-01-11</v>
          </cell>
          <cell r="B12" t="str">
            <v>SAN JOSE / SAN JOSE / SAN SEBASTIAN</v>
          </cell>
        </row>
        <row r="13">
          <cell r="A13" t="str">
            <v>1-02-01</v>
          </cell>
          <cell r="B13" t="str">
            <v>SAN JOSE / ESCAZU / ESCAZU</v>
          </cell>
        </row>
        <row r="14">
          <cell r="A14" t="str">
            <v>1-02-02</v>
          </cell>
          <cell r="B14" t="str">
            <v>SAN JOSE / ESCAZU / SAN ANTONIO</v>
          </cell>
        </row>
        <row r="15">
          <cell r="A15" t="str">
            <v>1-02-03</v>
          </cell>
          <cell r="B15" t="str">
            <v>SAN JOSE / ESCAZU / SAN RAFAEL</v>
          </cell>
        </row>
        <row r="16">
          <cell r="A16" t="str">
            <v>1-03-01</v>
          </cell>
          <cell r="B16" t="str">
            <v>SAN JOSE / DESAMPARADOS / DESAMPARADOS</v>
          </cell>
        </row>
        <row r="17">
          <cell r="A17" t="str">
            <v>1-03-02</v>
          </cell>
          <cell r="B17" t="str">
            <v>SAN JOSE / DESAMPARADOS / SAN MIGUEL</v>
          </cell>
        </row>
        <row r="18">
          <cell r="A18" t="str">
            <v>1-03-03</v>
          </cell>
          <cell r="B18" t="str">
            <v>SAN JOSE / DESAMPARADOS / SAN JUAN DE DIOS</v>
          </cell>
        </row>
        <row r="19">
          <cell r="A19" t="str">
            <v>1-03-04</v>
          </cell>
          <cell r="B19" t="str">
            <v>SAN JOSE / DESAMPARADOS / SAN RAFAEL ARRIBA</v>
          </cell>
        </row>
        <row r="20">
          <cell r="A20" t="str">
            <v>1-03-05</v>
          </cell>
          <cell r="B20" t="str">
            <v>SAN JOSE / DESAMPARADOS / SAN ANTONIO</v>
          </cell>
        </row>
        <row r="21">
          <cell r="A21" t="str">
            <v>1-03-06</v>
          </cell>
          <cell r="B21" t="str">
            <v>SAN JOSE / DESAMPARADOS / FRAILES</v>
          </cell>
        </row>
        <row r="22">
          <cell r="A22" t="str">
            <v>1-03-07</v>
          </cell>
          <cell r="B22" t="str">
            <v>SAN JOSE / DESAMPARADOS / PATARRA</v>
          </cell>
        </row>
        <row r="23">
          <cell r="A23" t="str">
            <v>1-03-08</v>
          </cell>
          <cell r="B23" t="str">
            <v>SAN JOSE / DESAMPARADOS / SAN CRISTOBAL</v>
          </cell>
        </row>
        <row r="24">
          <cell r="A24" t="str">
            <v>1-03-09</v>
          </cell>
          <cell r="B24" t="str">
            <v>SAN JOSE / DESAMPARADOS / ROSARIO</v>
          </cell>
        </row>
        <row r="25">
          <cell r="A25" t="str">
            <v>1-03-10</v>
          </cell>
          <cell r="B25" t="str">
            <v>SAN JOSE / DESAMPARADOS / DAMAS</v>
          </cell>
        </row>
        <row r="26">
          <cell r="A26" t="str">
            <v>1-03-11</v>
          </cell>
          <cell r="B26" t="str">
            <v>SAN JOSE / DESAMPARADOS / SAN RAFAEL ABAJO</v>
          </cell>
        </row>
        <row r="27">
          <cell r="A27" t="str">
            <v>1-03-12</v>
          </cell>
          <cell r="B27" t="str">
            <v>SAN JOSE / DESAMPARADOS / GRAVILIAS</v>
          </cell>
        </row>
        <row r="28">
          <cell r="A28" t="str">
            <v>1-03-13</v>
          </cell>
          <cell r="B28" t="str">
            <v>SAN JOSE / DESAMPARADOS / LOS GUIDO</v>
          </cell>
        </row>
        <row r="29">
          <cell r="A29" t="str">
            <v>1-04-01</v>
          </cell>
          <cell r="B29" t="str">
            <v>SAN JOSE / PURISCAL / SANTIAGO</v>
          </cell>
        </row>
        <row r="30">
          <cell r="A30" t="str">
            <v>1-04-02</v>
          </cell>
          <cell r="B30" t="str">
            <v>SAN JOSE / PURISCAL / MERCEDES SUR</v>
          </cell>
        </row>
        <row r="31">
          <cell r="A31" t="str">
            <v>1-04-03</v>
          </cell>
          <cell r="B31" t="str">
            <v>SAN JOSE / PURISCAL / BARBACOAS</v>
          </cell>
        </row>
        <row r="32">
          <cell r="A32" t="str">
            <v>1-04-04</v>
          </cell>
          <cell r="B32" t="str">
            <v>SAN JOSE / PURISCAL / GRIFO ALTO</v>
          </cell>
        </row>
        <row r="33">
          <cell r="A33" t="str">
            <v>1-04-05</v>
          </cell>
          <cell r="B33" t="str">
            <v>SAN JOSE / PURISCAL / SAN RAFAEL</v>
          </cell>
        </row>
        <row r="34">
          <cell r="A34" t="str">
            <v>1-04-06</v>
          </cell>
          <cell r="B34" t="str">
            <v>SAN JOSE / PURISCAL / CANDELARITA</v>
          </cell>
        </row>
        <row r="35">
          <cell r="A35" t="str">
            <v>1-04-07</v>
          </cell>
          <cell r="B35" t="str">
            <v>SAN JOSE / PURISCAL / DESAMPARADITOS</v>
          </cell>
        </row>
        <row r="36">
          <cell r="A36" t="str">
            <v>1-04-08</v>
          </cell>
          <cell r="B36" t="str">
            <v>SAN JOSE / PURISCAL / SAN ANTONIO</v>
          </cell>
        </row>
        <row r="37">
          <cell r="A37" t="str">
            <v>1-04-09</v>
          </cell>
          <cell r="B37" t="str">
            <v>SAN JOSE / PURISCAL / CHIRES</v>
          </cell>
        </row>
        <row r="38">
          <cell r="A38" t="str">
            <v>1-05-01</v>
          </cell>
          <cell r="B38" t="str">
            <v>SAN JOSE / TARRAZU / SAN MARCOS</v>
          </cell>
        </row>
        <row r="39">
          <cell r="A39" t="str">
            <v>1-05-02</v>
          </cell>
          <cell r="B39" t="str">
            <v>SAN JOSE / TARRAZU / SAN LORENZO</v>
          </cell>
        </row>
        <row r="40">
          <cell r="A40" t="str">
            <v>1-05-03</v>
          </cell>
          <cell r="B40" t="str">
            <v>SAN JOSE / TARRAZU / SAN CARLOS</v>
          </cell>
        </row>
        <row r="41">
          <cell r="A41" t="str">
            <v>1-06-01</v>
          </cell>
          <cell r="B41" t="str">
            <v>SAN JOSE / ASERRI / ASERRI</v>
          </cell>
        </row>
        <row r="42">
          <cell r="A42" t="str">
            <v>1-06-02</v>
          </cell>
          <cell r="B42" t="str">
            <v>SAN JOSE / ASERRI / TARBACA</v>
          </cell>
        </row>
        <row r="43">
          <cell r="A43" t="str">
            <v>1-06-03</v>
          </cell>
          <cell r="B43" t="str">
            <v>SAN JOSE / ASERRI / VUELTA DE JORCO</v>
          </cell>
        </row>
        <row r="44">
          <cell r="A44" t="str">
            <v>1-06-04</v>
          </cell>
          <cell r="B44" t="str">
            <v>SAN JOSE / ASERRI / SAN GABRIEL</v>
          </cell>
        </row>
        <row r="45">
          <cell r="A45" t="str">
            <v>1-06-05</v>
          </cell>
          <cell r="B45" t="str">
            <v>SAN JOSE / ASERRI / LEGUA</v>
          </cell>
        </row>
        <row r="46">
          <cell r="A46" t="str">
            <v>1-06-06</v>
          </cell>
          <cell r="B46" t="str">
            <v>SAN JOSE / ASERRI / MONTERREY</v>
          </cell>
        </row>
        <row r="47">
          <cell r="A47" t="str">
            <v>1-06-07</v>
          </cell>
          <cell r="B47" t="str">
            <v>SAN JOSE / ASERRI / SALITRILLOS</v>
          </cell>
        </row>
        <row r="48">
          <cell r="A48" t="str">
            <v>1-07-01</v>
          </cell>
          <cell r="B48" t="str">
            <v>SAN JOSE / MORA / COLON</v>
          </cell>
        </row>
        <row r="49">
          <cell r="A49" t="str">
            <v>1-07-02</v>
          </cell>
          <cell r="B49" t="str">
            <v>SAN JOSE / MORA / GUAYABO</v>
          </cell>
        </row>
        <row r="50">
          <cell r="A50" t="str">
            <v>1-07-03</v>
          </cell>
          <cell r="B50" t="str">
            <v>SAN JOSE / MORA / TABARCIA</v>
          </cell>
        </row>
        <row r="51">
          <cell r="A51" t="str">
            <v>1-07-04</v>
          </cell>
          <cell r="B51" t="str">
            <v xml:space="preserve">SAN JOSE / MORA / PIEDRAS NEGRAS </v>
          </cell>
        </row>
        <row r="52">
          <cell r="A52" t="str">
            <v>1-07-05</v>
          </cell>
          <cell r="B52" t="str">
            <v>SAN JOSE / MORA / PICAGRES</v>
          </cell>
        </row>
        <row r="53">
          <cell r="A53" t="str">
            <v>1-07-06</v>
          </cell>
          <cell r="B53" t="str">
            <v>SAN JOSE / MORA / JARIS</v>
          </cell>
        </row>
        <row r="54">
          <cell r="A54" t="str">
            <v>1-07-07</v>
          </cell>
          <cell r="B54" t="str">
            <v>SAN JOSE / MORA / QUITIRRISI</v>
          </cell>
        </row>
        <row r="55">
          <cell r="A55" t="str">
            <v>1-08-01</v>
          </cell>
          <cell r="B55" t="str">
            <v>SAN JOSE / GOICOECHEA / GUADALUPE</v>
          </cell>
        </row>
        <row r="56">
          <cell r="A56" t="str">
            <v>1-08-02</v>
          </cell>
          <cell r="B56" t="str">
            <v xml:space="preserve">SAN JOSE / GOICOECHEA / SAN FRANCISCO </v>
          </cell>
        </row>
        <row r="57">
          <cell r="A57" t="str">
            <v>1-08-03</v>
          </cell>
          <cell r="B57" t="str">
            <v>SAN JOSE / GOICOECHEA / CALLE BLANCOS</v>
          </cell>
        </row>
        <row r="58">
          <cell r="A58" t="str">
            <v>1-08-04</v>
          </cell>
          <cell r="B58" t="str">
            <v>SAN JOSE / GOICOECHEA / MATA DE PLATANO</v>
          </cell>
        </row>
        <row r="59">
          <cell r="A59" t="str">
            <v>1-08-05</v>
          </cell>
          <cell r="B59" t="str">
            <v>SAN JOSE / GOICOECHEA / IPIS</v>
          </cell>
        </row>
        <row r="60">
          <cell r="A60" t="str">
            <v>1-08-06</v>
          </cell>
          <cell r="B60" t="str">
            <v>SAN JOSE / GOICOECHEA / RANCHO REDONDO</v>
          </cell>
        </row>
        <row r="61">
          <cell r="A61" t="str">
            <v>1-08-07</v>
          </cell>
          <cell r="B61" t="str">
            <v>SAN JOSE / GOICOECHEA / PURRAL</v>
          </cell>
        </row>
        <row r="62">
          <cell r="A62" t="str">
            <v>1-09-01</v>
          </cell>
          <cell r="B62" t="str">
            <v>SAN JOSE / SANTA ANA / SANTA ANA</v>
          </cell>
        </row>
        <row r="63">
          <cell r="A63" t="str">
            <v>1-09-02</v>
          </cell>
          <cell r="B63" t="str">
            <v>SAN JOSE / SANTA ANA / SALITRAL</v>
          </cell>
        </row>
        <row r="64">
          <cell r="A64" t="str">
            <v>1-09-03</v>
          </cell>
          <cell r="B64" t="str">
            <v>SAN JOSE / SANTA ANA / POZOS</v>
          </cell>
        </row>
        <row r="65">
          <cell r="A65" t="str">
            <v>1-09-04</v>
          </cell>
          <cell r="B65" t="str">
            <v>SAN JOSE / SANTA ANA / URUCA</v>
          </cell>
        </row>
        <row r="66">
          <cell r="A66" t="str">
            <v>1-09-05</v>
          </cell>
          <cell r="B66" t="str">
            <v>SAN JOSE / SANTA ANA / PIEDADES</v>
          </cell>
        </row>
        <row r="67">
          <cell r="A67" t="str">
            <v>1-09-06</v>
          </cell>
          <cell r="B67" t="str">
            <v>SAN JOSE / SANTA ANA / BRASIL</v>
          </cell>
        </row>
        <row r="68">
          <cell r="A68" t="str">
            <v>1-10-01</v>
          </cell>
          <cell r="B68" t="str">
            <v>SAN JOSE / ALAJUELITA / ALAJUELITA</v>
          </cell>
        </row>
        <row r="69">
          <cell r="A69" t="str">
            <v>1-10-02</v>
          </cell>
          <cell r="B69" t="str">
            <v>SAN JOSE / ALAJUELITA / SAN JOSECITO</v>
          </cell>
        </row>
        <row r="70">
          <cell r="A70" t="str">
            <v>1-10-03</v>
          </cell>
          <cell r="B70" t="str">
            <v>SAN JOSE / ALAJUELITA / SAN ANTONIO</v>
          </cell>
        </row>
        <row r="71">
          <cell r="A71" t="str">
            <v>1-10-04</v>
          </cell>
          <cell r="B71" t="str">
            <v>SAN JOSE / ALAJUELITA / CONCEPCION</v>
          </cell>
        </row>
        <row r="72">
          <cell r="A72" t="str">
            <v>1-10-05</v>
          </cell>
          <cell r="B72" t="str">
            <v>SAN JOSE / ALAJUELITA / SAN FELIPE</v>
          </cell>
        </row>
        <row r="73">
          <cell r="A73" t="str">
            <v>1-11-01</v>
          </cell>
          <cell r="B73" t="str">
            <v>SAN JOSE / VASQUEZ DE CORONADO / SAN ISIDRO</v>
          </cell>
        </row>
        <row r="74">
          <cell r="A74" t="str">
            <v>1-11-02</v>
          </cell>
          <cell r="B74" t="str">
            <v>SAN JOSE / VASQUEZ DE CORONADO / SAN RAFAEL</v>
          </cell>
        </row>
        <row r="75">
          <cell r="A75" t="str">
            <v>1-11-03</v>
          </cell>
          <cell r="B75" t="str">
            <v>SAN JOSE / VASQUEZ DE CORONADO / DULCE NOMBRE DE JESUS</v>
          </cell>
        </row>
        <row r="76">
          <cell r="A76" t="str">
            <v>1-11-04</v>
          </cell>
          <cell r="B76" t="str">
            <v>SAN JOSE / VASQUEZ DE CORONADO / PATALILLO</v>
          </cell>
        </row>
        <row r="77">
          <cell r="A77" t="str">
            <v>1-11-05</v>
          </cell>
          <cell r="B77" t="str">
            <v>SAN JOSE / VASQUEZ DE CORONADO / CASCAJAL</v>
          </cell>
        </row>
        <row r="78">
          <cell r="A78" t="str">
            <v>1-12-01</v>
          </cell>
          <cell r="B78" t="str">
            <v>SAN JOSE / ACOSTA / SAN IGNACIO</v>
          </cell>
        </row>
        <row r="79">
          <cell r="A79" t="str">
            <v>1-12-02</v>
          </cell>
          <cell r="B79" t="str">
            <v>SAN JOSE / ACOSTA / GUAITIL</v>
          </cell>
        </row>
        <row r="80">
          <cell r="A80" t="str">
            <v>1-12-03</v>
          </cell>
          <cell r="B80" t="str">
            <v>SAN JOSE / ACOSTA / PALMICHAL</v>
          </cell>
        </row>
        <row r="81">
          <cell r="A81" t="str">
            <v>1-12-04</v>
          </cell>
          <cell r="B81" t="str">
            <v>SAN JOSE / ACOSTA / CANGREJAL</v>
          </cell>
        </row>
        <row r="82">
          <cell r="A82" t="str">
            <v>1-12-05</v>
          </cell>
          <cell r="B82" t="str">
            <v>SAN JOSE / ACOSTA / SABANILLAS</v>
          </cell>
        </row>
        <row r="83">
          <cell r="A83" t="str">
            <v>1-13-01</v>
          </cell>
          <cell r="B83" t="str">
            <v xml:space="preserve">SAN JOSE / TIBAS / SAN JUAN  </v>
          </cell>
        </row>
        <row r="84">
          <cell r="A84" t="str">
            <v>1-13-02</v>
          </cell>
          <cell r="B84" t="str">
            <v xml:space="preserve">SAN JOSE / TIBAS / CINCO ESQUINAS </v>
          </cell>
        </row>
        <row r="85">
          <cell r="A85" t="str">
            <v>1-13-03</v>
          </cell>
          <cell r="B85" t="str">
            <v>SAN JOSE / TIBAS / ANSELMO LLORENTE</v>
          </cell>
        </row>
        <row r="86">
          <cell r="A86" t="str">
            <v>1-13-04</v>
          </cell>
          <cell r="B86" t="str">
            <v>SAN JOSE / TIBAS / LEON XIII</v>
          </cell>
        </row>
        <row r="87">
          <cell r="A87" t="str">
            <v>1-13-05</v>
          </cell>
          <cell r="B87" t="str">
            <v>SAN JOSE / TIBAS / COLIMA</v>
          </cell>
        </row>
        <row r="88">
          <cell r="A88" t="str">
            <v>1-14-01</v>
          </cell>
          <cell r="B88" t="str">
            <v>SAN JOSE / MORAVIA / SAN VICENTE</v>
          </cell>
        </row>
        <row r="89">
          <cell r="A89" t="str">
            <v>1-14-02</v>
          </cell>
          <cell r="B89" t="str">
            <v>SAN JOSE / MORAVIA / SAN JERONIMO</v>
          </cell>
        </row>
        <row r="90">
          <cell r="A90" t="str">
            <v>1-14-03</v>
          </cell>
          <cell r="B90" t="str">
            <v>SAN JOSE / MORAVIA / TRINIDAD</v>
          </cell>
        </row>
        <row r="91">
          <cell r="A91" t="str">
            <v>1-15-01</v>
          </cell>
          <cell r="B91" t="str">
            <v>SAN JOSE / MONTES DE OCA / SAN PEDRO</v>
          </cell>
        </row>
        <row r="92">
          <cell r="A92" t="str">
            <v>1-15-02</v>
          </cell>
          <cell r="B92" t="str">
            <v>SAN JOSE / MONTES DE OCA / SABANILLA</v>
          </cell>
        </row>
        <row r="93">
          <cell r="A93" t="str">
            <v>1-15-03</v>
          </cell>
          <cell r="B93" t="str">
            <v>SAN JOSE / MONTES DE OCA / MERCEDES</v>
          </cell>
        </row>
        <row r="94">
          <cell r="A94" t="str">
            <v>1-15-04</v>
          </cell>
          <cell r="B94" t="str">
            <v>SAN JOSE / MONTES DE OCA / SAN RAFAEL</v>
          </cell>
        </row>
        <row r="95">
          <cell r="A95" t="str">
            <v>1-16-01</v>
          </cell>
          <cell r="B95" t="str">
            <v>SAN JOSE / TURRUBARES / SAN PABLO</v>
          </cell>
        </row>
        <row r="96">
          <cell r="A96" t="str">
            <v>1-16-02</v>
          </cell>
          <cell r="B96" t="str">
            <v>SAN JOSE / TURRUBARES / SAN PEDRO</v>
          </cell>
        </row>
        <row r="97">
          <cell r="A97" t="str">
            <v>1-16-03</v>
          </cell>
          <cell r="B97" t="str">
            <v>SAN JOSE / TURRUBARES / SAN JUAN DE MATA</v>
          </cell>
        </row>
        <row r="98">
          <cell r="A98" t="str">
            <v>1-16-04</v>
          </cell>
          <cell r="B98" t="str">
            <v>SAN JOSE / TURRUBARES / SAN LUIS</v>
          </cell>
        </row>
        <row r="99">
          <cell r="A99" t="str">
            <v>1-16-05</v>
          </cell>
          <cell r="B99" t="str">
            <v>SAN JOSE / TURRUBARES / CARARA</v>
          </cell>
        </row>
        <row r="100">
          <cell r="A100" t="str">
            <v>1-17-01</v>
          </cell>
          <cell r="B100" t="str">
            <v>SAN JOSE / DOTA / SANTA MARIA</v>
          </cell>
        </row>
        <row r="101">
          <cell r="A101" t="str">
            <v>1-17-02</v>
          </cell>
          <cell r="B101" t="str">
            <v>SAN JOSE / DOTA / JARDIN</v>
          </cell>
        </row>
        <row r="102">
          <cell r="A102" t="str">
            <v>1-17-03</v>
          </cell>
          <cell r="B102" t="str">
            <v>SAN JOSE / DOTA / COPEY</v>
          </cell>
        </row>
        <row r="103">
          <cell r="A103" t="str">
            <v>1-18-01</v>
          </cell>
          <cell r="B103" t="str">
            <v>SAN JOSE / CURRIDABAT / CURRIDABAT</v>
          </cell>
        </row>
        <row r="104">
          <cell r="A104" t="str">
            <v>1-18-02</v>
          </cell>
          <cell r="B104" t="str">
            <v>SAN JOSE / CURRIDABAT / GRANADILLA</v>
          </cell>
        </row>
        <row r="105">
          <cell r="A105" t="str">
            <v>1-18-03</v>
          </cell>
          <cell r="B105" t="str">
            <v>SAN JOSE / CURRIDABAT / SANCHEZ</v>
          </cell>
        </row>
        <row r="106">
          <cell r="A106" t="str">
            <v>1-18-04</v>
          </cell>
          <cell r="B106" t="str">
            <v>SAN JOSE / CURRIDABAT / TIRRASES</v>
          </cell>
        </row>
        <row r="107">
          <cell r="A107" t="str">
            <v>1-19-01</v>
          </cell>
          <cell r="B107" t="str">
            <v>SAN JOSE / PEREZ ZELEDON / SAN ISIDRO DEL GENERAL</v>
          </cell>
        </row>
        <row r="108">
          <cell r="A108" t="str">
            <v>1-19-02</v>
          </cell>
          <cell r="B108" t="str">
            <v>SAN JOSE / PEREZ ZELEDON / GENERAL</v>
          </cell>
        </row>
        <row r="109">
          <cell r="A109" t="str">
            <v>1-19-03</v>
          </cell>
          <cell r="B109" t="str">
            <v>SAN JOSE / PEREZ ZELEDON / DANIEL FLORES</v>
          </cell>
        </row>
        <row r="110">
          <cell r="A110" t="str">
            <v>1-19-04</v>
          </cell>
          <cell r="B110" t="str">
            <v>SAN JOSE / PEREZ ZELEDON / RIVAS</v>
          </cell>
        </row>
        <row r="111">
          <cell r="A111" t="str">
            <v>1-19-05</v>
          </cell>
          <cell r="B111" t="str">
            <v>SAN JOSE / PEREZ ZELEDON / SAN PEDRO</v>
          </cell>
        </row>
        <row r="112">
          <cell r="A112" t="str">
            <v>1-19-06</v>
          </cell>
          <cell r="B112" t="str">
            <v>SAN JOSE / PEREZ ZELEDON / PLATANARES</v>
          </cell>
        </row>
        <row r="113">
          <cell r="A113" t="str">
            <v>1-19-07</v>
          </cell>
          <cell r="B113" t="str">
            <v>SAN JOSE / PEREZ ZELEDON / PEJIBAYE</v>
          </cell>
        </row>
        <row r="114">
          <cell r="A114" t="str">
            <v>1-19-08</v>
          </cell>
          <cell r="B114" t="str">
            <v>SAN JOSE / PEREZ ZELEDON / CAJON</v>
          </cell>
        </row>
        <row r="115">
          <cell r="A115" t="str">
            <v>1-19-09</v>
          </cell>
          <cell r="B115" t="str">
            <v>SAN JOSE / PEREZ ZELEDON / BARU</v>
          </cell>
        </row>
        <row r="116">
          <cell r="A116" t="str">
            <v>1-19-10</v>
          </cell>
          <cell r="B116" t="str">
            <v>SAN JOSE / PEREZ ZELEDON / RIO NUEVO</v>
          </cell>
        </row>
        <row r="117">
          <cell r="A117" t="str">
            <v>1-19-11</v>
          </cell>
          <cell r="B117" t="str">
            <v>SAN JOSE / PEREZ ZELEDON / PARAMO</v>
          </cell>
        </row>
        <row r="118">
          <cell r="A118" t="str">
            <v>1-19-12</v>
          </cell>
          <cell r="B118" t="str">
            <v>SAN JOSE / PEREZ ZELEDON / LA AMISTAD</v>
          </cell>
        </row>
        <row r="119">
          <cell r="A119" t="str">
            <v>1-20-01</v>
          </cell>
          <cell r="B119" t="str">
            <v>SAN JOSE / LEON CORTES / SAN PABLO</v>
          </cell>
        </row>
        <row r="120">
          <cell r="A120" t="str">
            <v>1-20-02</v>
          </cell>
          <cell r="B120" t="str">
            <v>SAN JOSE / LEON CORTES / SAN ANDRES</v>
          </cell>
        </row>
        <row r="121">
          <cell r="A121" t="str">
            <v>1-20-03</v>
          </cell>
          <cell r="B121" t="str">
            <v>SAN JOSE / LEON CORTES / LLANO BONITO</v>
          </cell>
        </row>
        <row r="122">
          <cell r="A122" t="str">
            <v>1-20-04</v>
          </cell>
          <cell r="B122" t="str">
            <v>SAN JOSE / LEON CORTES / SAN ISIDRO</v>
          </cell>
        </row>
        <row r="123">
          <cell r="A123" t="str">
            <v>1-20-05</v>
          </cell>
          <cell r="B123" t="str">
            <v>SAN JOSE / LEON CORTES / SANTA CRUZ</v>
          </cell>
        </row>
        <row r="124">
          <cell r="A124" t="str">
            <v>1-20-06</v>
          </cell>
          <cell r="B124" t="str">
            <v>SAN JOSE / LEON CORTES / SAN ANTONIO</v>
          </cell>
        </row>
        <row r="125">
          <cell r="A125" t="str">
            <v>2-01-01</v>
          </cell>
          <cell r="B125" t="str">
            <v>ALAJUELA / ALAJUELA / ALAJUELA</v>
          </cell>
        </row>
        <row r="126">
          <cell r="A126" t="str">
            <v>2-01-02</v>
          </cell>
          <cell r="B126" t="str">
            <v>ALAJUELA / ALAJUELA / SAN JOSE</v>
          </cell>
        </row>
        <row r="127">
          <cell r="A127" t="str">
            <v>2-01-03</v>
          </cell>
          <cell r="B127" t="str">
            <v>ALAJUELA / ALAJUELA / CARRIZAL</v>
          </cell>
        </row>
        <row r="128">
          <cell r="A128" t="str">
            <v>2-01-04</v>
          </cell>
          <cell r="B128" t="str">
            <v>ALAJUELA / ALAJUELA / SAN ANTONIO</v>
          </cell>
        </row>
        <row r="129">
          <cell r="A129" t="str">
            <v>2-01-05</v>
          </cell>
          <cell r="B129" t="str">
            <v>ALAJUELA / ALAJUELA / GUACIMA</v>
          </cell>
        </row>
        <row r="130">
          <cell r="A130" t="str">
            <v>2-01-06</v>
          </cell>
          <cell r="B130" t="str">
            <v>ALAJUELA / ALAJUELA / SAN ISIDRO</v>
          </cell>
        </row>
        <row r="131">
          <cell r="A131" t="str">
            <v>2-01-07</v>
          </cell>
          <cell r="B131" t="str">
            <v>ALAJUELA / ALAJUELA / SABANILLA</v>
          </cell>
        </row>
        <row r="132">
          <cell r="A132" t="str">
            <v>2-01-08</v>
          </cell>
          <cell r="B132" t="str">
            <v>ALAJUELA / ALAJUELA / SAN RAFAEL</v>
          </cell>
        </row>
        <row r="133">
          <cell r="A133" t="str">
            <v>2-01-09</v>
          </cell>
          <cell r="B133" t="str">
            <v>ALAJUELA / ALAJUELA / RIO SEGUNDO</v>
          </cell>
        </row>
        <row r="134">
          <cell r="A134" t="str">
            <v>2-01-10</v>
          </cell>
          <cell r="B134" t="str">
            <v>ALAJUELA / ALAJUELA / DESAMPARADOS</v>
          </cell>
        </row>
        <row r="135">
          <cell r="A135" t="str">
            <v>2-01-11</v>
          </cell>
          <cell r="B135" t="str">
            <v>ALAJUELA / ALAJUELA / TURRUCARES</v>
          </cell>
        </row>
        <row r="136">
          <cell r="A136" t="str">
            <v>2-01-12</v>
          </cell>
          <cell r="B136" t="str">
            <v>ALAJUELA / ALAJUELA / TAMBOR</v>
          </cell>
        </row>
        <row r="137">
          <cell r="A137" t="str">
            <v>2-01-13</v>
          </cell>
          <cell r="B137" t="str">
            <v>ALAJUELA / ALAJUELA / GARITA</v>
          </cell>
        </row>
        <row r="138">
          <cell r="A138" t="str">
            <v>2-01-14</v>
          </cell>
          <cell r="B138" t="str">
            <v>ALAJUELA / ALAJUELA / SARAPIQUI</v>
          </cell>
        </row>
        <row r="139">
          <cell r="A139" t="str">
            <v>2-02-01</v>
          </cell>
          <cell r="B139" t="str">
            <v>ALAJUELA / SAN RAMON / SAN RAMON</v>
          </cell>
        </row>
        <row r="140">
          <cell r="A140" t="str">
            <v>2-02-02</v>
          </cell>
          <cell r="B140" t="str">
            <v>ALAJUELA / SAN RAMON / SANTIAGO</v>
          </cell>
        </row>
        <row r="141">
          <cell r="A141" t="str">
            <v>2-02-03</v>
          </cell>
          <cell r="B141" t="str">
            <v>ALAJUELA / SAN RAMON / SAN JUAN</v>
          </cell>
        </row>
        <row r="142">
          <cell r="A142" t="str">
            <v>2-02-04</v>
          </cell>
          <cell r="B142" t="str">
            <v xml:space="preserve">ALAJUELA / SAN RAMON / PIEDADES NORTE </v>
          </cell>
        </row>
        <row r="143">
          <cell r="A143" t="str">
            <v>2-02-05</v>
          </cell>
          <cell r="B143" t="str">
            <v>ALAJUELA / SAN RAMON / PIEDADES SUR</v>
          </cell>
        </row>
        <row r="144">
          <cell r="A144" t="str">
            <v>2-02-06</v>
          </cell>
          <cell r="B144" t="str">
            <v>ALAJUELA / SAN RAMON / SAN RAFAEL</v>
          </cell>
        </row>
        <row r="145">
          <cell r="A145" t="str">
            <v>2-02-07</v>
          </cell>
          <cell r="B145" t="str">
            <v>ALAJUELA / SAN RAMON / SAN ISIDRO</v>
          </cell>
        </row>
        <row r="146">
          <cell r="A146" t="str">
            <v>2-02-08</v>
          </cell>
          <cell r="B146" t="str">
            <v>ALAJUELA / SAN RAMON / ANGELES</v>
          </cell>
        </row>
        <row r="147">
          <cell r="A147" t="str">
            <v>2-02-09</v>
          </cell>
          <cell r="B147" t="str">
            <v>ALAJUELA / SAN RAMON / ALFARO</v>
          </cell>
        </row>
        <row r="148">
          <cell r="A148" t="str">
            <v>2-02-10</v>
          </cell>
          <cell r="B148" t="str">
            <v>ALAJUELA / SAN RAMON / VOLIO</v>
          </cell>
        </row>
        <row r="149">
          <cell r="A149" t="str">
            <v>2-02-11</v>
          </cell>
          <cell r="B149" t="str">
            <v>ALAJUELA / SAN RAMON / CONCEPCION</v>
          </cell>
        </row>
        <row r="150">
          <cell r="A150" t="str">
            <v>2-02-12</v>
          </cell>
          <cell r="B150" t="str">
            <v>ALAJUELA / SAN RAMON / ZAPOTAL</v>
          </cell>
        </row>
        <row r="151">
          <cell r="A151" t="str">
            <v>2-02-13</v>
          </cell>
          <cell r="B151" t="str">
            <v xml:space="preserve">ALAJUELA / SAN RAMON / PEÑAS BLANCAS </v>
          </cell>
        </row>
        <row r="152">
          <cell r="A152" t="str">
            <v>2-02-14</v>
          </cell>
          <cell r="B152" t="str">
            <v>ALAJUELA / SAN RAMON / SAN LORENZO</v>
          </cell>
        </row>
        <row r="153">
          <cell r="A153" t="str">
            <v>2-03-01</v>
          </cell>
          <cell r="B153" t="str">
            <v>ALAJUELA / GRECIA / GRECIA</v>
          </cell>
        </row>
        <row r="154">
          <cell r="A154" t="str">
            <v>2-03-02</v>
          </cell>
          <cell r="B154" t="str">
            <v>ALAJUELA / GRECIA / SAN ISIDRO</v>
          </cell>
        </row>
        <row r="155">
          <cell r="A155" t="str">
            <v>2-03-03</v>
          </cell>
          <cell r="B155" t="str">
            <v>ALAJUELA / GRECIA / SAN JOSE</v>
          </cell>
        </row>
        <row r="156">
          <cell r="A156" t="str">
            <v>2-03-04</v>
          </cell>
          <cell r="B156" t="str">
            <v>ALAJUELA / GRECIA / SAN ROQUE</v>
          </cell>
        </row>
        <row r="157">
          <cell r="A157" t="str">
            <v>2-03-05</v>
          </cell>
          <cell r="B157" t="str">
            <v>ALAJUELA / GRECIA / TACARES</v>
          </cell>
        </row>
        <row r="158">
          <cell r="A158" t="str">
            <v>2-03-07</v>
          </cell>
          <cell r="B158" t="str">
            <v>ALAJUELA / GRECIA / PUENTE DE PIEDRA</v>
          </cell>
        </row>
        <row r="159">
          <cell r="A159" t="str">
            <v>2-03-08</v>
          </cell>
          <cell r="B159" t="str">
            <v>ALAJUELA / GRECIA / BOLIVAR</v>
          </cell>
        </row>
        <row r="160">
          <cell r="A160" t="str">
            <v>2-04-01</v>
          </cell>
          <cell r="B160" t="str">
            <v>ALAJUELA / SAN MATEO / SAN MATEO</v>
          </cell>
        </row>
        <row r="161">
          <cell r="A161" t="str">
            <v>2-04-02</v>
          </cell>
          <cell r="B161" t="str">
            <v>ALAJUELA / SAN MATEO / DESMONTE</v>
          </cell>
        </row>
        <row r="162">
          <cell r="A162" t="str">
            <v>2-04-03</v>
          </cell>
          <cell r="B162" t="str">
            <v>ALAJUELA / SAN MATEO / JESUS MARIA</v>
          </cell>
        </row>
        <row r="163">
          <cell r="A163" t="str">
            <v>2-04-04</v>
          </cell>
          <cell r="B163" t="str">
            <v>ALAJUELA / SAN MATEO / LABRADOR</v>
          </cell>
        </row>
        <row r="164">
          <cell r="A164" t="str">
            <v>2-05-01</v>
          </cell>
          <cell r="B164" t="str">
            <v>ALAJUELA / ATENAS / ATENAS</v>
          </cell>
        </row>
        <row r="165">
          <cell r="A165" t="str">
            <v>2-05-02</v>
          </cell>
          <cell r="B165" t="str">
            <v>ALAJUELA / ATENAS / JESUS</v>
          </cell>
        </row>
        <row r="166">
          <cell r="A166" t="str">
            <v>2-05-03</v>
          </cell>
          <cell r="B166" t="str">
            <v>ALAJUELA / ATENAS / MERCEDES</v>
          </cell>
        </row>
        <row r="167">
          <cell r="A167" t="str">
            <v>2-05-04</v>
          </cell>
          <cell r="B167" t="str">
            <v>ALAJUELA / ATENAS / SAN ISIDRO</v>
          </cell>
        </row>
        <row r="168">
          <cell r="A168" t="str">
            <v>2-05-05</v>
          </cell>
          <cell r="B168" t="str">
            <v>ALAJUELA / ATENAS / CONCEPCION</v>
          </cell>
        </row>
        <row r="169">
          <cell r="A169" t="str">
            <v>2-05-06</v>
          </cell>
          <cell r="B169" t="str">
            <v>ALAJUELA / ATENAS / SAN JOSE</v>
          </cell>
        </row>
        <row r="170">
          <cell r="A170" t="str">
            <v>2-05-07</v>
          </cell>
          <cell r="B170" t="str">
            <v>ALAJUELA / ATENAS / SANTA EULALIA</v>
          </cell>
        </row>
        <row r="171">
          <cell r="A171" t="str">
            <v>2-05-08</v>
          </cell>
          <cell r="B171" t="str">
            <v>ALAJUELA / ATENAS / ESCOBAL</v>
          </cell>
        </row>
        <row r="172">
          <cell r="A172" t="str">
            <v>2-06-01</v>
          </cell>
          <cell r="B172" t="str">
            <v>ALAJUELA / NARANJO / NARANJO</v>
          </cell>
        </row>
        <row r="173">
          <cell r="A173" t="str">
            <v>2-06-02</v>
          </cell>
          <cell r="B173" t="str">
            <v>ALAJUELA / NARANJO / SAN MIGUEL</v>
          </cell>
        </row>
        <row r="174">
          <cell r="A174" t="str">
            <v>2-06-03</v>
          </cell>
          <cell r="B174" t="str">
            <v>ALAJUELA / NARANJO / SAN JOSE</v>
          </cell>
        </row>
        <row r="175">
          <cell r="A175" t="str">
            <v>2-06-04</v>
          </cell>
          <cell r="B175" t="str">
            <v>ALAJUELA / NARANJO / CIRRI SUR</v>
          </cell>
        </row>
        <row r="176">
          <cell r="A176" t="str">
            <v>2-06-05</v>
          </cell>
          <cell r="B176" t="str">
            <v>ALAJUELA / NARANJO / SAN JERONIMO</v>
          </cell>
        </row>
        <row r="177">
          <cell r="A177" t="str">
            <v>2-06-06</v>
          </cell>
          <cell r="B177" t="str">
            <v>ALAJUELA / NARANJO / SAN JUAN</v>
          </cell>
        </row>
        <row r="178">
          <cell r="A178" t="str">
            <v>2-06-07</v>
          </cell>
          <cell r="B178" t="str">
            <v>ALAJUELA / NARANJO / ROSARIO</v>
          </cell>
        </row>
        <row r="179">
          <cell r="A179" t="str">
            <v>2-06-08</v>
          </cell>
          <cell r="B179" t="str">
            <v>ALAJUELA / NARANJO / PALMITOS</v>
          </cell>
        </row>
        <row r="180">
          <cell r="A180" t="str">
            <v>2-07-01</v>
          </cell>
          <cell r="B180" t="str">
            <v>ALAJUELA / PALMARES / PALMARES</v>
          </cell>
        </row>
        <row r="181">
          <cell r="A181" t="str">
            <v>2-07-02</v>
          </cell>
          <cell r="B181" t="str">
            <v>ALAJUELA / PALMARES / ZARAGOZA</v>
          </cell>
        </row>
        <row r="182">
          <cell r="A182" t="str">
            <v>2-07-03</v>
          </cell>
          <cell r="B182" t="str">
            <v>ALAJUELA / PALMARES / BUENOS AIRES</v>
          </cell>
        </row>
        <row r="183">
          <cell r="A183" t="str">
            <v>2-07-04</v>
          </cell>
          <cell r="B183" t="str">
            <v>ALAJUELA / PALMARES / SANTIAGO</v>
          </cell>
        </row>
        <row r="184">
          <cell r="A184" t="str">
            <v>2-07-05</v>
          </cell>
          <cell r="B184" t="str">
            <v>ALAJUELA / PALMARES / CANDELARIA</v>
          </cell>
        </row>
        <row r="185">
          <cell r="A185" t="str">
            <v>2-07-06</v>
          </cell>
          <cell r="B185" t="str">
            <v>ALAJUELA / PALMARES / ESQUIPULAS</v>
          </cell>
        </row>
        <row r="186">
          <cell r="A186" t="str">
            <v>2-07-07</v>
          </cell>
          <cell r="B186" t="str">
            <v>ALAJUELA / PALMARES / LA GRANJA</v>
          </cell>
        </row>
        <row r="187">
          <cell r="A187" t="str">
            <v>2-08-01</v>
          </cell>
          <cell r="B187" t="str">
            <v>ALAJUELA / POAS / SAN PEDRO</v>
          </cell>
        </row>
        <row r="188">
          <cell r="A188" t="str">
            <v>2-08-02</v>
          </cell>
          <cell r="B188" t="str">
            <v>ALAJUELA / POAS / SAN JUAN</v>
          </cell>
        </row>
        <row r="189">
          <cell r="A189" t="str">
            <v>2-08-03</v>
          </cell>
          <cell r="B189" t="str">
            <v>ALAJUELA / POAS / SAN RAFAEL</v>
          </cell>
        </row>
        <row r="190">
          <cell r="A190" t="str">
            <v>2-08-04</v>
          </cell>
          <cell r="B190" t="str">
            <v>ALAJUELA / POAS / CARRILLOS</v>
          </cell>
        </row>
        <row r="191">
          <cell r="A191" t="str">
            <v>2-08-05</v>
          </cell>
          <cell r="B191" t="str">
            <v xml:space="preserve">ALAJUELA / POAS / SABANA REDONDA </v>
          </cell>
        </row>
        <row r="192">
          <cell r="A192" t="str">
            <v>2-09-01</v>
          </cell>
          <cell r="B192" t="str">
            <v>ALAJUELA / OROTINA / OROTINA</v>
          </cell>
        </row>
        <row r="193">
          <cell r="A193" t="str">
            <v>2-09-02</v>
          </cell>
          <cell r="B193" t="str">
            <v>ALAJUELA / OROTINA / EL MASTATE</v>
          </cell>
        </row>
        <row r="194">
          <cell r="A194" t="str">
            <v>2-09-03</v>
          </cell>
          <cell r="B194" t="str">
            <v xml:space="preserve">ALAJUELA / OROTINA / HACIENDA VIEJA </v>
          </cell>
        </row>
        <row r="195">
          <cell r="A195" t="str">
            <v>2-09-04</v>
          </cell>
          <cell r="B195" t="str">
            <v>ALAJUELA / OROTINA / COYOLAR</v>
          </cell>
        </row>
        <row r="196">
          <cell r="A196" t="str">
            <v>2-09-05</v>
          </cell>
          <cell r="B196" t="str">
            <v>ALAJUELA / OROTINA / LA CEIBA</v>
          </cell>
        </row>
        <row r="197">
          <cell r="A197" t="str">
            <v>2-10-01</v>
          </cell>
          <cell r="B197" t="str">
            <v>ALAJUELA / SAN CARLOS / QUESADA</v>
          </cell>
        </row>
        <row r="198">
          <cell r="A198" t="str">
            <v>2-10-02</v>
          </cell>
          <cell r="B198" t="str">
            <v>ALAJUELA / SAN CARLOS / FLORENCIA</v>
          </cell>
        </row>
        <row r="199">
          <cell r="A199" t="str">
            <v>2-10-03</v>
          </cell>
          <cell r="B199" t="str">
            <v>ALAJUELA / SAN CARLOS / BUENAVISTA</v>
          </cell>
        </row>
        <row r="200">
          <cell r="A200" t="str">
            <v>2-10-04</v>
          </cell>
          <cell r="B200" t="str">
            <v xml:space="preserve">ALAJUELA / SAN CARLOS / AGUAS ZARCAS </v>
          </cell>
        </row>
        <row r="201">
          <cell r="A201" t="str">
            <v>2-10-05</v>
          </cell>
          <cell r="B201" t="str">
            <v>ALAJUELA / SAN CARLOS / VENECIA</v>
          </cell>
        </row>
        <row r="202">
          <cell r="A202" t="str">
            <v>2-10-06</v>
          </cell>
          <cell r="B202" t="str">
            <v>ALAJUELA / SAN CARLOS / PITAL</v>
          </cell>
        </row>
        <row r="203">
          <cell r="A203" t="str">
            <v>2-10-07</v>
          </cell>
          <cell r="B203" t="str">
            <v>ALAJUELA / SAN CARLOS / FORTUNA</v>
          </cell>
        </row>
        <row r="204">
          <cell r="A204" t="str">
            <v>2-10-08</v>
          </cell>
          <cell r="B204" t="str">
            <v>ALAJUELA / SAN CARLOS / LA TIGRA</v>
          </cell>
        </row>
        <row r="205">
          <cell r="A205" t="str">
            <v>2-10-09</v>
          </cell>
          <cell r="B205" t="str">
            <v>ALAJUELA / SAN CARLOS / LA PALMERA</v>
          </cell>
        </row>
        <row r="206">
          <cell r="A206" t="str">
            <v>2-10-10</v>
          </cell>
          <cell r="B206" t="str">
            <v>ALAJUELA / SAN CARLOS / VENADO</v>
          </cell>
        </row>
        <row r="207">
          <cell r="A207" t="str">
            <v>2-10-11</v>
          </cell>
          <cell r="B207" t="str">
            <v>ALAJUELA / SAN CARLOS / CUTRIS</v>
          </cell>
        </row>
        <row r="208">
          <cell r="A208" t="str">
            <v>2-10-12</v>
          </cell>
          <cell r="B208" t="str">
            <v>ALAJUELA / SAN CARLOS / MONTERREY</v>
          </cell>
        </row>
        <row r="209">
          <cell r="A209" t="str">
            <v>2-10-13</v>
          </cell>
          <cell r="B209" t="str">
            <v>ALAJUELA / SAN CARLOS / POCOSOL</v>
          </cell>
        </row>
        <row r="210">
          <cell r="A210" t="str">
            <v>2-11-01</v>
          </cell>
          <cell r="B210" t="str">
            <v>ALAJUELA / ZARCERO / ZARCERO</v>
          </cell>
        </row>
        <row r="211">
          <cell r="A211" t="str">
            <v>2-11-02</v>
          </cell>
          <cell r="B211" t="str">
            <v>ALAJUELA / ZARCERO / LAGUNA</v>
          </cell>
        </row>
        <row r="212">
          <cell r="A212" t="str">
            <v>2-11-03</v>
          </cell>
          <cell r="B212" t="str">
            <v>ALAJUELA / ZARCERO / TAPESCO</v>
          </cell>
        </row>
        <row r="213">
          <cell r="A213" t="str">
            <v>2-11-04</v>
          </cell>
          <cell r="B213" t="str">
            <v>ALAJUELA / ZARCERO / GUADALUPE</v>
          </cell>
        </row>
        <row r="214">
          <cell r="A214" t="str">
            <v>2-11-05</v>
          </cell>
          <cell r="B214" t="str">
            <v>ALAJUELA / ZARCERO / PALMIRA</v>
          </cell>
        </row>
        <row r="215">
          <cell r="A215" t="str">
            <v>2-11-06</v>
          </cell>
          <cell r="B215" t="str">
            <v>ALAJUELA / ZARCERO / ZAPOTE</v>
          </cell>
        </row>
        <row r="216">
          <cell r="A216" t="str">
            <v>2-11-07</v>
          </cell>
          <cell r="B216" t="str">
            <v>ALAJUELA / ZARCERO / BRISAS</v>
          </cell>
        </row>
        <row r="217">
          <cell r="A217" t="str">
            <v>2-12-01</v>
          </cell>
          <cell r="B217" t="str">
            <v>ALAJUELA / SARCHI / SARCHI NORTE</v>
          </cell>
        </row>
        <row r="218">
          <cell r="A218" t="str">
            <v>2-12-02</v>
          </cell>
          <cell r="B218" t="str">
            <v>ALAJUELA / SARCHI / SARCHI SUR</v>
          </cell>
        </row>
        <row r="219">
          <cell r="A219" t="str">
            <v>2-12-03</v>
          </cell>
          <cell r="B219" t="str">
            <v>ALAJUELA / SARCHI / TORO AMARILLO</v>
          </cell>
        </row>
        <row r="220">
          <cell r="A220" t="str">
            <v>2-12-04</v>
          </cell>
          <cell r="B220" t="str">
            <v>ALAJUELA / SARCHI / SAN PEDRO</v>
          </cell>
        </row>
        <row r="221">
          <cell r="A221" t="str">
            <v>2-12-05</v>
          </cell>
          <cell r="B221" t="str">
            <v>ALAJUELA / SARCHI / RODRIGUEZ</v>
          </cell>
        </row>
        <row r="222">
          <cell r="A222" t="str">
            <v>2-13-01</v>
          </cell>
          <cell r="B222" t="str">
            <v>ALAJUELA / UPALA / UPALA</v>
          </cell>
        </row>
        <row r="223">
          <cell r="A223" t="str">
            <v>2-13-02</v>
          </cell>
          <cell r="B223" t="str">
            <v>ALAJUELA / UPALA / AGUAS CLARAS</v>
          </cell>
        </row>
        <row r="224">
          <cell r="A224" t="str">
            <v>2-13-03</v>
          </cell>
          <cell r="B224" t="str">
            <v>ALAJUELA / UPALA / SAN JOSE (PIZOTE)</v>
          </cell>
        </row>
        <row r="225">
          <cell r="A225" t="str">
            <v>2-13-04</v>
          </cell>
          <cell r="B225" t="str">
            <v>ALAJUELA / UPALA / BIJAGUA</v>
          </cell>
        </row>
        <row r="226">
          <cell r="A226" t="str">
            <v>2-13-05</v>
          </cell>
          <cell r="B226" t="str">
            <v>ALAJUELA / UPALA / DELICIAS</v>
          </cell>
        </row>
        <row r="227">
          <cell r="A227" t="str">
            <v>2-13-06</v>
          </cell>
          <cell r="B227" t="str">
            <v>ALAJUELA / UPALA / DOS RIOS</v>
          </cell>
        </row>
        <row r="228">
          <cell r="A228" t="str">
            <v>2-13-07</v>
          </cell>
          <cell r="B228" t="str">
            <v>ALAJUELA / UPALA / YOLILLAL</v>
          </cell>
        </row>
        <row r="229">
          <cell r="A229" t="str">
            <v>2-13-08</v>
          </cell>
          <cell r="B229" t="str">
            <v>ALAJUELA / UPALA / CANALETE</v>
          </cell>
        </row>
        <row r="230">
          <cell r="A230" t="str">
            <v>2-14-01</v>
          </cell>
          <cell r="B230" t="str">
            <v>ALAJUELA / LOS CHILES / LOS CHILES</v>
          </cell>
        </row>
        <row r="231">
          <cell r="A231" t="str">
            <v>2-14-02</v>
          </cell>
          <cell r="B231" t="str">
            <v>ALAJUELA / LOS CHILES / CAÑO NEGRO</v>
          </cell>
        </row>
        <row r="232">
          <cell r="A232" t="str">
            <v>2-14-03</v>
          </cell>
          <cell r="B232" t="str">
            <v>ALAJUELA / LOS CHILES / EL AMPARO</v>
          </cell>
        </row>
        <row r="233">
          <cell r="A233" t="str">
            <v>2-14-04</v>
          </cell>
          <cell r="B233" t="str">
            <v>ALAJUELA / LOS CHILES / SAN JORGE</v>
          </cell>
        </row>
        <row r="234">
          <cell r="A234" t="str">
            <v>2-15-01</v>
          </cell>
          <cell r="B234" t="str">
            <v>ALAJUELA / GUATUSO / SAN RAFAEL</v>
          </cell>
        </row>
        <row r="235">
          <cell r="A235" t="str">
            <v>2-15-02</v>
          </cell>
          <cell r="B235" t="str">
            <v>ALAJUELA / GUATUSO / BUENAVISTA</v>
          </cell>
        </row>
        <row r="236">
          <cell r="A236" t="str">
            <v>2-15-03</v>
          </cell>
          <cell r="B236" t="str">
            <v>ALAJUELA / GUATUSO / COTE</v>
          </cell>
        </row>
        <row r="237">
          <cell r="A237" t="str">
            <v>2-15-04</v>
          </cell>
          <cell r="B237" t="str">
            <v>ALAJUELA / GUATUSO / KATIRA</v>
          </cell>
        </row>
        <row r="238">
          <cell r="A238" t="str">
            <v>2-16-01</v>
          </cell>
          <cell r="B238" t="str">
            <v>ALAJUELA / RIO CUARTO / RIO CUARTO</v>
          </cell>
        </row>
        <row r="239">
          <cell r="A239" t="str">
            <v>2-16-02</v>
          </cell>
          <cell r="B239" t="str">
            <v>ALAJUELA / RIO CUARTO / SANTA RITA</v>
          </cell>
        </row>
        <row r="240">
          <cell r="A240" t="str">
            <v>2-16-03</v>
          </cell>
          <cell r="B240" t="str">
            <v>ALAJUELA / RIO CUARTO / SANTA ISABEL</v>
          </cell>
        </row>
        <row r="241">
          <cell r="A241" t="str">
            <v>3-01-01</v>
          </cell>
          <cell r="B241" t="str">
            <v>CARTAGO / CARTAGO / ORIENTAL</v>
          </cell>
        </row>
        <row r="242">
          <cell r="A242" t="str">
            <v>3-01-02</v>
          </cell>
          <cell r="B242" t="str">
            <v>CARTAGO / CARTAGO / OCCIDENTAL</v>
          </cell>
        </row>
        <row r="243">
          <cell r="A243" t="str">
            <v>3-01-03</v>
          </cell>
          <cell r="B243" t="str">
            <v>CARTAGO / CARTAGO / CARMEN</v>
          </cell>
        </row>
        <row r="244">
          <cell r="A244" t="str">
            <v>3-01-04</v>
          </cell>
          <cell r="B244" t="str">
            <v>CARTAGO / CARTAGO / SAN NICOLAS</v>
          </cell>
        </row>
        <row r="245">
          <cell r="A245" t="str">
            <v>3-01-05</v>
          </cell>
          <cell r="B245" t="str">
            <v>CARTAGO / CARTAGO / AGUACALIENTE (SAN FRANCISCO)</v>
          </cell>
        </row>
        <row r="246">
          <cell r="A246" t="str">
            <v>3-01-06</v>
          </cell>
          <cell r="B246" t="str">
            <v>CARTAGO / CARTAGO / GUADALUPE (ARENILLA)</v>
          </cell>
        </row>
        <row r="247">
          <cell r="A247" t="str">
            <v>3-01-07</v>
          </cell>
          <cell r="B247" t="str">
            <v>CARTAGO / CARTAGO / CORRALILLO</v>
          </cell>
        </row>
        <row r="248">
          <cell r="A248" t="str">
            <v>3-01-08</v>
          </cell>
          <cell r="B248" t="str">
            <v>CARTAGO / CARTAGO / TIERRA BLANCA</v>
          </cell>
        </row>
        <row r="249">
          <cell r="A249" t="str">
            <v>3-01-09</v>
          </cell>
          <cell r="B249" t="str">
            <v xml:space="preserve">CARTAGO / CARTAGO / DULCE NOMBRE  </v>
          </cell>
        </row>
        <row r="250">
          <cell r="A250" t="str">
            <v>3-01-10</v>
          </cell>
          <cell r="B250" t="str">
            <v>CARTAGO / CARTAGO / LLANO GRANDE</v>
          </cell>
        </row>
        <row r="251">
          <cell r="A251" t="str">
            <v>3-01-11</v>
          </cell>
          <cell r="B251" t="str">
            <v>CARTAGO / CARTAGO / QUEBRADILLA</v>
          </cell>
        </row>
        <row r="252">
          <cell r="A252" t="str">
            <v>3-02-01</v>
          </cell>
          <cell r="B252" t="str">
            <v>CARTAGO / PARAISO / PARAISO</v>
          </cell>
        </row>
        <row r="253">
          <cell r="A253" t="str">
            <v>3-02-02</v>
          </cell>
          <cell r="B253" t="str">
            <v>CARTAGO / PARAISO / SANTIAGO</v>
          </cell>
        </row>
        <row r="254">
          <cell r="A254" t="str">
            <v>3-02-03</v>
          </cell>
          <cell r="B254" t="str">
            <v>CARTAGO / PARAISO / OROSI</v>
          </cell>
        </row>
        <row r="255">
          <cell r="A255" t="str">
            <v>3-02-04</v>
          </cell>
          <cell r="B255" t="str">
            <v>CARTAGO / PARAISO / CACHI</v>
          </cell>
        </row>
        <row r="256">
          <cell r="A256" t="str">
            <v>3-02-05</v>
          </cell>
          <cell r="B256" t="str">
            <v>CARTAGO / PARAISO / LLANOS DE SANTA LUCIA</v>
          </cell>
        </row>
        <row r="257">
          <cell r="A257" t="str">
            <v>3-02-06</v>
          </cell>
          <cell r="B257" t="str">
            <v>CARTAGO / PARAISO / BIRRISITO</v>
          </cell>
        </row>
        <row r="258">
          <cell r="A258" t="str">
            <v>3-03-01</v>
          </cell>
          <cell r="B258" t="str">
            <v>CARTAGO / LA UNION / TRES RIOS</v>
          </cell>
        </row>
        <row r="259">
          <cell r="A259" t="str">
            <v>3-03-02</v>
          </cell>
          <cell r="B259" t="str">
            <v>CARTAGO / LA UNION / SAN DIEGO</v>
          </cell>
        </row>
        <row r="260">
          <cell r="A260" t="str">
            <v>3-03-03</v>
          </cell>
          <cell r="B260" t="str">
            <v>CARTAGO / LA UNION / SAN JUAN</v>
          </cell>
        </row>
        <row r="261">
          <cell r="A261" t="str">
            <v>3-03-04</v>
          </cell>
          <cell r="B261" t="str">
            <v>CARTAGO / LA UNION / SAN RAFAEL</v>
          </cell>
        </row>
        <row r="262">
          <cell r="A262" t="str">
            <v>3-03-05</v>
          </cell>
          <cell r="B262" t="str">
            <v>CARTAGO / LA UNION / CONCEPCION</v>
          </cell>
        </row>
        <row r="263">
          <cell r="A263" t="str">
            <v>3-03-06</v>
          </cell>
          <cell r="B263" t="str">
            <v xml:space="preserve">CARTAGO / LA UNION / DULCE NOMBRE  </v>
          </cell>
        </row>
        <row r="264">
          <cell r="A264" t="str">
            <v>3-03-07</v>
          </cell>
          <cell r="B264" t="str">
            <v>CARTAGO / LA UNION / SAN RAMON</v>
          </cell>
        </row>
        <row r="265">
          <cell r="A265" t="str">
            <v>3-03-08</v>
          </cell>
          <cell r="B265" t="str">
            <v>CARTAGO / LA UNION / RIO AZUL</v>
          </cell>
        </row>
        <row r="266">
          <cell r="A266" t="str">
            <v>3-04-01</v>
          </cell>
          <cell r="B266" t="str">
            <v>CARTAGO / JIMENEZ / JUAN VIÑAS</v>
          </cell>
        </row>
        <row r="267">
          <cell r="A267" t="str">
            <v>3-04-02</v>
          </cell>
          <cell r="B267" t="str">
            <v>CARTAGO / JIMENEZ / TUCURRIQUE</v>
          </cell>
        </row>
        <row r="268">
          <cell r="A268" t="str">
            <v>3-04-03</v>
          </cell>
          <cell r="B268" t="str">
            <v>CARTAGO / JIMENEZ / PEJIBAYE</v>
          </cell>
        </row>
        <row r="269">
          <cell r="A269" t="str">
            <v>3-04-04</v>
          </cell>
          <cell r="B269" t="str">
            <v>CARTAGO / JIMENEZ / LA VICTORIA</v>
          </cell>
        </row>
        <row r="270">
          <cell r="A270" t="str">
            <v>3-05-01</v>
          </cell>
          <cell r="B270" t="str">
            <v>CARTAGO / TURRIALBA / TURRIALBA</v>
          </cell>
        </row>
        <row r="271">
          <cell r="A271" t="str">
            <v>3-05-02</v>
          </cell>
          <cell r="B271" t="str">
            <v>CARTAGO / TURRIALBA / LA SUIZA</v>
          </cell>
        </row>
        <row r="272">
          <cell r="A272" t="str">
            <v>3-05-03</v>
          </cell>
          <cell r="B272" t="str">
            <v>CARTAGO / TURRIALBA / PERALTA</v>
          </cell>
        </row>
        <row r="273">
          <cell r="A273" t="str">
            <v>3-05-04</v>
          </cell>
          <cell r="B273" t="str">
            <v>CARTAGO / TURRIALBA / SANTA CRUZ</v>
          </cell>
        </row>
        <row r="274">
          <cell r="A274" t="str">
            <v>3-05-05</v>
          </cell>
          <cell r="B274" t="str">
            <v>CARTAGO / TURRIALBA / SANTA TERESITA</v>
          </cell>
        </row>
        <row r="275">
          <cell r="A275" t="str">
            <v>3-05-06</v>
          </cell>
          <cell r="B275" t="str">
            <v>CARTAGO / TURRIALBA / PAVONES</v>
          </cell>
        </row>
        <row r="276">
          <cell r="A276" t="str">
            <v>3-05-07</v>
          </cell>
          <cell r="B276" t="str">
            <v>CARTAGO / TURRIALBA / TUIS</v>
          </cell>
        </row>
        <row r="277">
          <cell r="A277" t="str">
            <v>3-05-08</v>
          </cell>
          <cell r="B277" t="str">
            <v>CARTAGO / TURRIALBA / TAYUTIC</v>
          </cell>
        </row>
        <row r="278">
          <cell r="A278" t="str">
            <v>3-05-09</v>
          </cell>
          <cell r="B278" t="str">
            <v>CARTAGO / TURRIALBA / SANTA ROSA</v>
          </cell>
        </row>
        <row r="279">
          <cell r="A279" t="str">
            <v>3-05-10</v>
          </cell>
          <cell r="B279" t="str">
            <v>CARTAGO / TURRIALBA / TRES EQUIS</v>
          </cell>
        </row>
        <row r="280">
          <cell r="A280" t="str">
            <v>3-05-11</v>
          </cell>
          <cell r="B280" t="str">
            <v>CARTAGO / TURRIALBA / LA ISABEL</v>
          </cell>
        </row>
        <row r="281">
          <cell r="A281" t="str">
            <v>3-05-12</v>
          </cell>
          <cell r="B281" t="str">
            <v>CARTAGO / TURRIALBA / EL CHIRRIPO</v>
          </cell>
        </row>
        <row r="282">
          <cell r="A282" t="str">
            <v>3-06-01</v>
          </cell>
          <cell r="B282" t="str">
            <v>CARTAGO / ALVARADO / PACAYAS</v>
          </cell>
        </row>
        <row r="283">
          <cell r="A283" t="str">
            <v>3-06-02</v>
          </cell>
          <cell r="B283" t="str">
            <v>CARTAGO / ALVARADO / CERVANTES</v>
          </cell>
        </row>
        <row r="284">
          <cell r="A284" t="str">
            <v>3-06-03</v>
          </cell>
          <cell r="B284" t="str">
            <v>CARTAGO / ALVARADO / CAPELLADES</v>
          </cell>
        </row>
        <row r="285">
          <cell r="A285" t="str">
            <v>3-07-01</v>
          </cell>
          <cell r="B285" t="str">
            <v>CARTAGO / OREAMUNO / SAN RAFAEL</v>
          </cell>
        </row>
        <row r="286">
          <cell r="A286" t="str">
            <v>3-07-02</v>
          </cell>
          <cell r="B286" t="str">
            <v>CARTAGO / OREAMUNO / COT</v>
          </cell>
        </row>
        <row r="287">
          <cell r="A287" t="str">
            <v>3-07-03</v>
          </cell>
          <cell r="B287" t="str">
            <v>CARTAGO / OREAMUNO / POTRERO CERRADO</v>
          </cell>
        </row>
        <row r="288">
          <cell r="A288" t="str">
            <v>3-07-04</v>
          </cell>
          <cell r="B288" t="str">
            <v>CARTAGO / OREAMUNO / CIPRESES</v>
          </cell>
        </row>
        <row r="289">
          <cell r="A289" t="str">
            <v>3-07-05</v>
          </cell>
          <cell r="B289" t="str">
            <v>CARTAGO / OREAMUNO / SANTA ROSA</v>
          </cell>
        </row>
        <row r="290">
          <cell r="A290" t="str">
            <v>3-08-01</v>
          </cell>
          <cell r="B290" t="str">
            <v>CARTAGO / EL GUARCO / TEJAR</v>
          </cell>
        </row>
        <row r="291">
          <cell r="A291" t="str">
            <v>3-08-02</v>
          </cell>
          <cell r="B291" t="str">
            <v>CARTAGO / EL GUARCO / SAN ISIDRO</v>
          </cell>
        </row>
        <row r="292">
          <cell r="A292" t="str">
            <v>3-08-03</v>
          </cell>
          <cell r="B292" t="str">
            <v>CARTAGO / EL GUARCO / TOBOSI</v>
          </cell>
        </row>
        <row r="293">
          <cell r="A293" t="str">
            <v>3-08-04</v>
          </cell>
          <cell r="B293" t="str">
            <v>CARTAGO / EL GUARCO / PATIO DE AGUA</v>
          </cell>
        </row>
        <row r="294">
          <cell r="A294" t="str">
            <v>4-01-01</v>
          </cell>
          <cell r="B294" t="str">
            <v>HEREDIA / HEREDIA / HEREDIA</v>
          </cell>
        </row>
        <row r="295">
          <cell r="A295" t="str">
            <v>4-01-02</v>
          </cell>
          <cell r="B295" t="str">
            <v>HEREDIA / HEREDIA / MERCEDES</v>
          </cell>
        </row>
        <row r="296">
          <cell r="A296" t="str">
            <v>4-01-03</v>
          </cell>
          <cell r="B296" t="str">
            <v>HEREDIA / HEREDIA / SAN FRANCISCO</v>
          </cell>
        </row>
        <row r="297">
          <cell r="A297" t="str">
            <v>4-01-04</v>
          </cell>
          <cell r="B297" t="str">
            <v>HEREDIA / HEREDIA / ULLOA</v>
          </cell>
        </row>
        <row r="298">
          <cell r="A298" t="str">
            <v>4-01-05</v>
          </cell>
          <cell r="B298" t="str">
            <v>HEREDIA / HEREDIA / VARABLANCA</v>
          </cell>
        </row>
        <row r="299">
          <cell r="A299" t="str">
            <v>4-02-01</v>
          </cell>
          <cell r="B299" t="str">
            <v>HEREDIA / BARVA / BARVA</v>
          </cell>
        </row>
        <row r="300">
          <cell r="A300" t="str">
            <v>4-02-02</v>
          </cell>
          <cell r="B300" t="str">
            <v>HEREDIA / BARVA / SAN PEDRO</v>
          </cell>
        </row>
        <row r="301">
          <cell r="A301" t="str">
            <v>4-02-03</v>
          </cell>
          <cell r="B301" t="str">
            <v>HEREDIA / BARVA / SAN PABLO</v>
          </cell>
        </row>
        <row r="302">
          <cell r="A302" t="str">
            <v>4-02-04</v>
          </cell>
          <cell r="B302" t="str">
            <v>HEREDIA / BARVA / SAN ROQUE</v>
          </cell>
        </row>
        <row r="303">
          <cell r="A303" t="str">
            <v>4-02-05</v>
          </cell>
          <cell r="B303" t="str">
            <v>HEREDIA / BARVA / SANTA LUCIA</v>
          </cell>
        </row>
        <row r="304">
          <cell r="A304" t="str">
            <v>4-02-06</v>
          </cell>
          <cell r="B304" t="str">
            <v>HEREDIA / BARVA / SAN JOSE DE LA MONTAÑA</v>
          </cell>
        </row>
        <row r="305">
          <cell r="A305" t="str">
            <v>4-02-07</v>
          </cell>
          <cell r="B305" t="str">
            <v>HEREDIA / BARVA / PUENTE SALAS</v>
          </cell>
        </row>
        <row r="306">
          <cell r="A306" t="str">
            <v>4-03-01</v>
          </cell>
          <cell r="B306" t="str">
            <v>HEREDIA / SANTO DOMINGO / SANTO DOMINGO</v>
          </cell>
        </row>
        <row r="307">
          <cell r="A307" t="str">
            <v>4-03-02</v>
          </cell>
          <cell r="B307" t="str">
            <v>HEREDIA / SANTO DOMINGO / SAN VICENTE</v>
          </cell>
        </row>
        <row r="308">
          <cell r="A308" t="str">
            <v>4-03-03</v>
          </cell>
          <cell r="B308" t="str">
            <v>HEREDIA / SANTO DOMINGO / SAN MIGUEL</v>
          </cell>
        </row>
        <row r="309">
          <cell r="A309" t="str">
            <v>4-03-04</v>
          </cell>
          <cell r="B309" t="str">
            <v>HEREDIA / SANTO DOMINGO / PARACITO</v>
          </cell>
        </row>
        <row r="310">
          <cell r="A310" t="str">
            <v>4-03-05</v>
          </cell>
          <cell r="B310" t="str">
            <v>HEREDIA / SANTO DOMINGO / SANTO TOMAS</v>
          </cell>
        </row>
        <row r="311">
          <cell r="A311" t="str">
            <v>4-03-06</v>
          </cell>
          <cell r="B311" t="str">
            <v>HEREDIA / SANTO DOMINGO / SANTA ROSA</v>
          </cell>
        </row>
        <row r="312">
          <cell r="A312" t="str">
            <v>4-03-07</v>
          </cell>
          <cell r="B312" t="str">
            <v>HEREDIA / SANTO DOMINGO / TURES</v>
          </cell>
        </row>
        <row r="313">
          <cell r="A313" t="str">
            <v>4-03-08</v>
          </cell>
          <cell r="B313" t="str">
            <v>HEREDIA / SANTO DOMINGO / PARA</v>
          </cell>
        </row>
        <row r="314">
          <cell r="A314" t="str">
            <v>4-04-01</v>
          </cell>
          <cell r="B314" t="str">
            <v>HEREDIA / SANTA BARBARA / SANTA BARBARA</v>
          </cell>
        </row>
        <row r="315">
          <cell r="A315" t="str">
            <v>4-04-02</v>
          </cell>
          <cell r="B315" t="str">
            <v>HEREDIA / SANTA BARBARA / SAN PEDRO</v>
          </cell>
        </row>
        <row r="316">
          <cell r="A316" t="str">
            <v>4-04-03</v>
          </cell>
          <cell r="B316" t="str">
            <v>HEREDIA / SANTA BARBARA / SAN JUAN</v>
          </cell>
        </row>
        <row r="317">
          <cell r="A317" t="str">
            <v>4-04-04</v>
          </cell>
          <cell r="B317" t="str">
            <v>HEREDIA / SANTA BARBARA / JESUS</v>
          </cell>
        </row>
        <row r="318">
          <cell r="A318" t="str">
            <v>4-04-05</v>
          </cell>
          <cell r="B318" t="str">
            <v>HEREDIA / SANTA BARBARA / SANTO DOMINGO</v>
          </cell>
        </row>
        <row r="319">
          <cell r="A319" t="str">
            <v>4-04-06</v>
          </cell>
          <cell r="B319" t="str">
            <v>HEREDIA / SANTA BARBARA / PURABA</v>
          </cell>
        </row>
        <row r="320">
          <cell r="A320" t="str">
            <v>4-05-01</v>
          </cell>
          <cell r="B320" t="str">
            <v>HEREDIA / SAN RAFAEL / SAN RAFAEL</v>
          </cell>
        </row>
        <row r="321">
          <cell r="A321" t="str">
            <v>4-05-02</v>
          </cell>
          <cell r="B321" t="str">
            <v>HEREDIA / SAN RAFAEL / SAN JOSECITO</v>
          </cell>
        </row>
        <row r="322">
          <cell r="A322" t="str">
            <v>4-05-03</v>
          </cell>
          <cell r="B322" t="str">
            <v>HEREDIA / SAN RAFAEL / SANTIAGO</v>
          </cell>
        </row>
        <row r="323">
          <cell r="A323" t="str">
            <v>4-05-04</v>
          </cell>
          <cell r="B323" t="str">
            <v>HEREDIA / SAN RAFAEL / ANGELES</v>
          </cell>
        </row>
        <row r="324">
          <cell r="A324" t="str">
            <v>4-05-05</v>
          </cell>
          <cell r="B324" t="str">
            <v>HEREDIA / SAN RAFAEL / CONCEPCION</v>
          </cell>
        </row>
        <row r="325">
          <cell r="A325" t="str">
            <v>4-06-01</v>
          </cell>
          <cell r="B325" t="str">
            <v>HEREDIA / SAN ISIDRO / SAN ISIDRO</v>
          </cell>
        </row>
        <row r="326">
          <cell r="A326" t="str">
            <v>4-06-02</v>
          </cell>
          <cell r="B326" t="str">
            <v>HEREDIA / SAN ISIDRO / SAN JOSE</v>
          </cell>
        </row>
        <row r="327">
          <cell r="A327" t="str">
            <v>4-06-03</v>
          </cell>
          <cell r="B327" t="str">
            <v>HEREDIA / SAN ISIDRO / CONCEPCION</v>
          </cell>
        </row>
        <row r="328">
          <cell r="A328" t="str">
            <v>4-06-04</v>
          </cell>
          <cell r="B328" t="str">
            <v>HEREDIA / SAN ISIDRO / SAN FRANCISCO</v>
          </cell>
        </row>
        <row r="329">
          <cell r="A329" t="str">
            <v>4-07-01</v>
          </cell>
          <cell r="B329" t="str">
            <v>HEREDIA / BELEN / SAN ANTONIO</v>
          </cell>
        </row>
        <row r="330">
          <cell r="A330" t="str">
            <v>4-07-02</v>
          </cell>
          <cell r="B330" t="str">
            <v>HEREDIA / BELEN / RIBERA</v>
          </cell>
        </row>
        <row r="331">
          <cell r="A331" t="str">
            <v>4-07-03</v>
          </cell>
          <cell r="B331" t="str">
            <v>HEREDIA / BELEN / ASUNCION</v>
          </cell>
        </row>
        <row r="332">
          <cell r="A332" t="str">
            <v>4-08-01</v>
          </cell>
          <cell r="B332" t="str">
            <v>HEREDIA / FLORES / SAN JOAQUIN</v>
          </cell>
        </row>
        <row r="333">
          <cell r="A333" t="str">
            <v>4-08-02</v>
          </cell>
          <cell r="B333" t="str">
            <v>HEREDIA / FLORES / BARRANTES</v>
          </cell>
        </row>
        <row r="334">
          <cell r="A334" t="str">
            <v>4-08-03</v>
          </cell>
          <cell r="B334" t="str">
            <v>HEREDIA / FLORES / LLORENTE</v>
          </cell>
        </row>
        <row r="335">
          <cell r="A335" t="str">
            <v>4-09-01</v>
          </cell>
          <cell r="B335" t="str">
            <v>HEREDIA / SAN PABLO / SAN PABLO</v>
          </cell>
        </row>
        <row r="336">
          <cell r="A336" t="str">
            <v>4-09-02</v>
          </cell>
          <cell r="B336" t="str">
            <v>HEREDIA / SAN PABLO / RINCO DE SABANILLA</v>
          </cell>
        </row>
        <row r="337">
          <cell r="A337" t="str">
            <v>4-10-01</v>
          </cell>
          <cell r="B337" t="str">
            <v>HEREDIA / SARAPIQUI / PUERTO VIEJO</v>
          </cell>
        </row>
        <row r="338">
          <cell r="A338" t="str">
            <v>4-10-02</v>
          </cell>
          <cell r="B338" t="str">
            <v>HEREDIA / SARAPIQUI / LA VIRGEN</v>
          </cell>
        </row>
        <row r="339">
          <cell r="A339" t="str">
            <v>4-10-03</v>
          </cell>
          <cell r="B339" t="str">
            <v>HEREDIA / SARAPIQUI / HORQUETAS</v>
          </cell>
        </row>
        <row r="340">
          <cell r="A340" t="str">
            <v>4-10-04</v>
          </cell>
          <cell r="B340" t="str">
            <v>HEREDIA / SARAPIQUI / LLANURAS DEL GASPAR</v>
          </cell>
        </row>
        <row r="341">
          <cell r="A341" t="str">
            <v>4-10-05</v>
          </cell>
          <cell r="B341" t="str">
            <v>HEREDIA / SARAPIQUI / CUREÑA</v>
          </cell>
        </row>
        <row r="342">
          <cell r="A342" t="str">
            <v>5-01-01</v>
          </cell>
          <cell r="B342" t="str">
            <v>GUANACASTE / LIBERIA / LIBERIA</v>
          </cell>
        </row>
        <row r="343">
          <cell r="A343" t="str">
            <v>5-01-02</v>
          </cell>
          <cell r="B343" t="str">
            <v>GUANACASTE / LIBERIA / CAÑAS DULCES</v>
          </cell>
        </row>
        <row r="344">
          <cell r="A344" t="str">
            <v>5-01-03</v>
          </cell>
          <cell r="B344" t="str">
            <v>GUANACASTE / LIBERIA / MAYORGA</v>
          </cell>
        </row>
        <row r="345">
          <cell r="A345" t="str">
            <v>5-01-04</v>
          </cell>
          <cell r="B345" t="str">
            <v>GUANACASTE / LIBERIA / NACASCOLO</v>
          </cell>
        </row>
        <row r="346">
          <cell r="A346" t="str">
            <v>5-01-05</v>
          </cell>
          <cell r="B346" t="str">
            <v>GUANACASTE / LIBERIA / CURUBANDE</v>
          </cell>
        </row>
        <row r="347">
          <cell r="A347" t="str">
            <v>5-02-01</v>
          </cell>
          <cell r="B347" t="str">
            <v>GUANACASTE / NICOYA / NICOYA</v>
          </cell>
        </row>
        <row r="348">
          <cell r="A348" t="str">
            <v>5-02-02</v>
          </cell>
          <cell r="B348" t="str">
            <v>GUANACASTE / NICOYA / MANSION</v>
          </cell>
        </row>
        <row r="349">
          <cell r="A349" t="str">
            <v>5-02-03</v>
          </cell>
          <cell r="B349" t="str">
            <v>GUANACASTE / NICOYA / SAN ANTONIO</v>
          </cell>
        </row>
        <row r="350">
          <cell r="A350" t="str">
            <v>5-02-04</v>
          </cell>
          <cell r="B350" t="str">
            <v xml:space="preserve">GUANACASTE / NICOYA / QUEBRADA HONDA </v>
          </cell>
        </row>
        <row r="351">
          <cell r="A351" t="str">
            <v>5-02-05</v>
          </cell>
          <cell r="B351" t="str">
            <v>GUANACASTE / NICOYA / SAMARA</v>
          </cell>
        </row>
        <row r="352">
          <cell r="A352" t="str">
            <v>5-02-06</v>
          </cell>
          <cell r="B352" t="str">
            <v>GUANACASTE / NICOYA / NOSARA</v>
          </cell>
        </row>
        <row r="353">
          <cell r="A353" t="str">
            <v>5-02-07</v>
          </cell>
          <cell r="B353" t="str">
            <v>GUANACASTE / NICOYA / BELEN DE NOSARITA</v>
          </cell>
        </row>
        <row r="354">
          <cell r="A354" t="str">
            <v>5-03-01</v>
          </cell>
          <cell r="B354" t="str">
            <v>GUANACASTE / SANTA CRUZ / SANTA CRUZ</v>
          </cell>
        </row>
        <row r="355">
          <cell r="A355" t="str">
            <v>5-03-02</v>
          </cell>
          <cell r="B355" t="str">
            <v>GUANACASTE / SANTA CRUZ / BOLSON</v>
          </cell>
        </row>
        <row r="356">
          <cell r="A356" t="str">
            <v>5-03-03</v>
          </cell>
          <cell r="B356" t="str">
            <v>GUANACASTE / SANTA CRUZ / VEINTISIETE DE ABRIL</v>
          </cell>
        </row>
        <row r="357">
          <cell r="A357" t="str">
            <v>5-03-04</v>
          </cell>
          <cell r="B357" t="str">
            <v>GUANACASTE / SANTA CRUZ / TEMPATE</v>
          </cell>
        </row>
        <row r="358">
          <cell r="A358" t="str">
            <v>5-03-05</v>
          </cell>
          <cell r="B358" t="str">
            <v>GUANACASTE / SANTA CRUZ / CARTAGENA</v>
          </cell>
        </row>
        <row r="359">
          <cell r="A359" t="str">
            <v>5-03-06</v>
          </cell>
          <cell r="B359" t="str">
            <v>GUANACASTE / SANTA CRUZ / CUAJINIQUIL</v>
          </cell>
        </row>
        <row r="360">
          <cell r="A360" t="str">
            <v>5-03-07</v>
          </cell>
          <cell r="B360" t="str">
            <v>GUANACASTE / SANTA CRUZ / DIRIA</v>
          </cell>
        </row>
        <row r="361">
          <cell r="A361" t="str">
            <v>5-03-08</v>
          </cell>
          <cell r="B361" t="str">
            <v>GUANACASTE / SANTA CRUZ / CABO VELAS</v>
          </cell>
        </row>
        <row r="362">
          <cell r="A362" t="str">
            <v>5-03-09</v>
          </cell>
          <cell r="B362" t="str">
            <v>GUANACASTE / SANTA CRUZ / TAMARINDO</v>
          </cell>
        </row>
        <row r="363">
          <cell r="A363" t="str">
            <v>5-04-01</v>
          </cell>
          <cell r="B363" t="str">
            <v>GUANACASTE / BAGACES / BAGACES</v>
          </cell>
        </row>
        <row r="364">
          <cell r="A364" t="str">
            <v>5-04-02</v>
          </cell>
          <cell r="B364" t="str">
            <v>GUANACASTE / BAGACES / FORTUNA</v>
          </cell>
        </row>
        <row r="365">
          <cell r="A365" t="str">
            <v>5-04-03</v>
          </cell>
          <cell r="B365" t="str">
            <v>GUANACASTE / BAGACES / MOGOTE</v>
          </cell>
        </row>
        <row r="366">
          <cell r="A366" t="str">
            <v>5-04-04</v>
          </cell>
          <cell r="B366" t="str">
            <v>GUANACASTE / BAGACES / RIO NARANJO</v>
          </cell>
        </row>
        <row r="367">
          <cell r="A367" t="str">
            <v>5-05-01</v>
          </cell>
          <cell r="B367" t="str">
            <v>GUANACASTE / CARRILLO / FILADELFIA</v>
          </cell>
        </row>
        <row r="368">
          <cell r="A368" t="str">
            <v>5-05-02</v>
          </cell>
          <cell r="B368" t="str">
            <v>GUANACASTE / CARRILLO / PALMIRA</v>
          </cell>
        </row>
        <row r="369">
          <cell r="A369" t="str">
            <v>5-05-03</v>
          </cell>
          <cell r="B369" t="str">
            <v>GUANACASTE / CARRILLO / SARDINAL</v>
          </cell>
        </row>
        <row r="370">
          <cell r="A370" t="str">
            <v>5-05-04</v>
          </cell>
          <cell r="B370" t="str">
            <v>GUANACASTE / CARRILLO / BELEN</v>
          </cell>
        </row>
        <row r="371">
          <cell r="A371" t="str">
            <v>5-06-01</v>
          </cell>
          <cell r="B371" t="str">
            <v>GUANACASTE / CAÑAS / CAÑAS</v>
          </cell>
        </row>
        <row r="372">
          <cell r="A372" t="str">
            <v>5-06-02</v>
          </cell>
          <cell r="B372" t="str">
            <v>GUANACASTE / CAÑAS / PALMIRA</v>
          </cell>
        </row>
        <row r="373">
          <cell r="A373" t="str">
            <v>5-06-03</v>
          </cell>
          <cell r="B373" t="str">
            <v>GUANACASTE / CAÑAS / SAN MIGUEL</v>
          </cell>
        </row>
        <row r="374">
          <cell r="A374" t="str">
            <v>5-06-04</v>
          </cell>
          <cell r="B374" t="str">
            <v>GUANACASTE / CAÑAS / BEBEDERO</v>
          </cell>
        </row>
        <row r="375">
          <cell r="A375" t="str">
            <v>5-06-05</v>
          </cell>
          <cell r="B375" t="str">
            <v>GUANACASTE / CAÑAS / POROZAL</v>
          </cell>
        </row>
        <row r="376">
          <cell r="A376" t="str">
            <v>5-07-01</v>
          </cell>
          <cell r="B376" t="str">
            <v>GUANACASTE / ABANGARES / LAS JUNTAS</v>
          </cell>
        </row>
        <row r="377">
          <cell r="A377" t="str">
            <v>5-07-02</v>
          </cell>
          <cell r="B377" t="str">
            <v>GUANACASTE / ABANGARES / SIERRA</v>
          </cell>
        </row>
        <row r="378">
          <cell r="A378" t="str">
            <v>5-07-03</v>
          </cell>
          <cell r="B378" t="str">
            <v>GUANACASTE / ABANGARES / SAN JUAN</v>
          </cell>
        </row>
        <row r="379">
          <cell r="A379" t="str">
            <v>5-07-04</v>
          </cell>
          <cell r="B379" t="str">
            <v>GUANACASTE / ABANGARES / COLORADO</v>
          </cell>
        </row>
        <row r="380">
          <cell r="A380" t="str">
            <v>5-08-01</v>
          </cell>
          <cell r="B380" t="str">
            <v>GUANACASTE / TILARAN / TILARAN</v>
          </cell>
        </row>
        <row r="381">
          <cell r="A381" t="str">
            <v>5-08-02</v>
          </cell>
          <cell r="B381" t="str">
            <v xml:space="preserve">GUANACASTE / TILARAN / QUEBRADA GRANDE </v>
          </cell>
        </row>
        <row r="382">
          <cell r="A382" t="str">
            <v>5-08-03</v>
          </cell>
          <cell r="B382" t="str">
            <v>GUANACASTE / TILARAN / TRONADORA</v>
          </cell>
        </row>
        <row r="383">
          <cell r="A383" t="str">
            <v>5-08-04</v>
          </cell>
          <cell r="B383" t="str">
            <v>GUANACASTE / TILARAN / SANTA ROSA</v>
          </cell>
        </row>
        <row r="384">
          <cell r="A384" t="str">
            <v>5-08-05</v>
          </cell>
          <cell r="B384" t="str">
            <v>GUANACASTE / TILARAN / LIBANO</v>
          </cell>
        </row>
        <row r="385">
          <cell r="A385" t="str">
            <v>5-08-06</v>
          </cell>
          <cell r="B385" t="str">
            <v xml:space="preserve">GUANACASTE / TILARAN / TIERRAS MORENAS </v>
          </cell>
        </row>
        <row r="386">
          <cell r="A386" t="str">
            <v>5-08-07</v>
          </cell>
          <cell r="B386" t="str">
            <v>GUANACASTE / TILARAN / ARENAL</v>
          </cell>
        </row>
        <row r="387">
          <cell r="A387" t="str">
            <v>5-08-08</v>
          </cell>
          <cell r="B387" t="str">
            <v>GUANACASTE / TILARAN / CABECERAS</v>
          </cell>
        </row>
        <row r="388">
          <cell r="A388" t="str">
            <v>5-09-01</v>
          </cell>
          <cell r="B388" t="str">
            <v>GUANACASTE / NANDAYURE / CARMONA</v>
          </cell>
        </row>
        <row r="389">
          <cell r="A389" t="str">
            <v>5-09-02</v>
          </cell>
          <cell r="B389" t="str">
            <v>GUANACASTE / NANDAYURE / SANTA RITA</v>
          </cell>
        </row>
        <row r="390">
          <cell r="A390" t="str">
            <v>5-09-03</v>
          </cell>
          <cell r="B390" t="str">
            <v>GUANACASTE / NANDAYURE / ZAPOTAL</v>
          </cell>
        </row>
        <row r="391">
          <cell r="A391" t="str">
            <v>5-09-04</v>
          </cell>
          <cell r="B391" t="str">
            <v>GUANACASTE / NANDAYURE / SAN PABLO</v>
          </cell>
        </row>
        <row r="392">
          <cell r="A392" t="str">
            <v>5-09-05</v>
          </cell>
          <cell r="B392" t="str">
            <v>GUANACASTE / NANDAYURE / PORVENIR</v>
          </cell>
        </row>
        <row r="393">
          <cell r="A393" t="str">
            <v>5-09-06</v>
          </cell>
          <cell r="B393" t="str">
            <v>GUANACASTE / NANDAYURE / BEJUCO</v>
          </cell>
        </row>
        <row r="394">
          <cell r="A394" t="str">
            <v>5-10-01</v>
          </cell>
          <cell r="B394" t="str">
            <v>GUANACASTE / LA CRUZ / LA CRUZ</v>
          </cell>
        </row>
        <row r="395">
          <cell r="A395" t="str">
            <v>5-10-02</v>
          </cell>
          <cell r="B395" t="str">
            <v>GUANACASTE / LA CRUZ / SANTA CECILIA</v>
          </cell>
        </row>
        <row r="396">
          <cell r="A396" t="str">
            <v>5-10-03</v>
          </cell>
          <cell r="B396" t="str">
            <v>GUANACASTE / LA CRUZ / LA GARITA</v>
          </cell>
        </row>
        <row r="397">
          <cell r="A397" t="str">
            <v>5-10-04</v>
          </cell>
          <cell r="B397" t="str">
            <v>GUANACASTE / LA CRUZ / SANTA ELENA</v>
          </cell>
        </row>
        <row r="398">
          <cell r="A398" t="str">
            <v>5-11-01</v>
          </cell>
          <cell r="B398" t="str">
            <v>GUANACASTE / HOJANCHA / HOJANCHA</v>
          </cell>
        </row>
        <row r="399">
          <cell r="A399" t="str">
            <v>5-11-02</v>
          </cell>
          <cell r="B399" t="str">
            <v>GUANACASTE / HOJANCHA / MONTE ROMO</v>
          </cell>
        </row>
        <row r="400">
          <cell r="A400" t="str">
            <v>5-11-03</v>
          </cell>
          <cell r="B400" t="str">
            <v xml:space="preserve">GUANACASTE / HOJANCHA / PUERTO CARRILLO </v>
          </cell>
        </row>
        <row r="401">
          <cell r="A401" t="str">
            <v>5-11-04</v>
          </cell>
          <cell r="B401" t="str">
            <v>GUANACASTE / HOJANCHA / HUACAS</v>
          </cell>
        </row>
        <row r="402">
          <cell r="A402" t="str">
            <v>5-11-05</v>
          </cell>
          <cell r="B402" t="str">
            <v>GUANACASTE / HOJANCHA / MATAMBU</v>
          </cell>
        </row>
        <row r="403">
          <cell r="A403" t="str">
            <v>6-01-01</v>
          </cell>
          <cell r="B403" t="str">
            <v>PUNTARENAS / PUNTARENAS / PUNTARENAS</v>
          </cell>
        </row>
        <row r="404">
          <cell r="A404" t="str">
            <v>6-01-02</v>
          </cell>
          <cell r="B404" t="str">
            <v>PUNTARENAS / PUNTARENAS / PITAHAYA</v>
          </cell>
        </row>
        <row r="405">
          <cell r="A405" t="str">
            <v>6-01-03</v>
          </cell>
          <cell r="B405" t="str">
            <v>PUNTARENAS / PUNTARENAS / CHOMES</v>
          </cell>
        </row>
        <row r="406">
          <cell r="A406" t="str">
            <v>6-01-04</v>
          </cell>
          <cell r="B406" t="str">
            <v>PUNTARENAS / PUNTARENAS / LEPANTO</v>
          </cell>
        </row>
        <row r="407">
          <cell r="A407" t="str">
            <v>6-01-05</v>
          </cell>
          <cell r="B407" t="str">
            <v>PUNTARENAS / PUNTARENAS / PAQUERA</v>
          </cell>
        </row>
        <row r="408">
          <cell r="A408" t="str">
            <v>6-01-06</v>
          </cell>
          <cell r="B408" t="str">
            <v>PUNTARENAS / PUNTARENAS / MANZANILLO</v>
          </cell>
        </row>
        <row r="409">
          <cell r="A409" t="str">
            <v>6-01-07</v>
          </cell>
          <cell r="B409" t="str">
            <v>PUNTARENAS / PUNTARENAS / GUACIMAL</v>
          </cell>
        </row>
        <row r="410">
          <cell r="A410" t="str">
            <v>6-01-08</v>
          </cell>
          <cell r="B410" t="str">
            <v>PUNTARENAS / PUNTARENAS / BARRANCA</v>
          </cell>
        </row>
        <row r="411">
          <cell r="A411" t="str">
            <v>6-01-10</v>
          </cell>
          <cell r="B411" t="str">
            <v>PUNTARENAS / PUNTARENAS / ISLA DEL COCO</v>
          </cell>
        </row>
        <row r="412">
          <cell r="A412" t="str">
            <v>6-01-11</v>
          </cell>
          <cell r="B412" t="str">
            <v>PUNTARENAS / PUNTARENAS / COBANO</v>
          </cell>
        </row>
        <row r="413">
          <cell r="A413" t="str">
            <v>6-01-12</v>
          </cell>
          <cell r="B413" t="str">
            <v>PUNTARENAS / PUNTARENAS / CHACARITA</v>
          </cell>
        </row>
        <row r="414">
          <cell r="A414" t="str">
            <v>6-01-13</v>
          </cell>
          <cell r="B414" t="str">
            <v>PUNTARENAS / PUNTARENAS / CHIRA</v>
          </cell>
        </row>
        <row r="415">
          <cell r="A415" t="str">
            <v>6-01-14</v>
          </cell>
          <cell r="B415" t="str">
            <v>PUNTARENAS / PUNTARENAS / ACAPULCO</v>
          </cell>
        </row>
        <row r="416">
          <cell r="A416" t="str">
            <v>6-01-15</v>
          </cell>
          <cell r="B416" t="str">
            <v>PUNTARENAS / PUNTARENAS / EL ROBLE</v>
          </cell>
        </row>
        <row r="417">
          <cell r="A417" t="str">
            <v>6-01-16</v>
          </cell>
          <cell r="B417" t="str">
            <v>PUNTARENAS / PUNTARENAS / ARANCIBIA</v>
          </cell>
        </row>
        <row r="418">
          <cell r="A418" t="str">
            <v>6-02-01</v>
          </cell>
          <cell r="B418" t="str">
            <v>PUNTARENAS / ESPARZA / ESPIRITU SANTO</v>
          </cell>
        </row>
        <row r="419">
          <cell r="A419" t="str">
            <v>6-02-02</v>
          </cell>
          <cell r="B419" t="str">
            <v>PUNTARENAS / ESPARZA / SAN JUAN GRANDE</v>
          </cell>
        </row>
        <row r="420">
          <cell r="A420" t="str">
            <v>6-02-03</v>
          </cell>
          <cell r="B420" t="str">
            <v>PUNTARENAS / ESPARZA / MACACONA</v>
          </cell>
        </row>
        <row r="421">
          <cell r="A421" t="str">
            <v>6-02-04</v>
          </cell>
          <cell r="B421" t="str">
            <v>PUNTARENAS / ESPARZA / SAN RAFAEL</v>
          </cell>
        </row>
        <row r="422">
          <cell r="A422" t="str">
            <v>6-02-05</v>
          </cell>
          <cell r="B422" t="str">
            <v>PUNTARENAS / ESPARZA / SAN JERONIMO</v>
          </cell>
        </row>
        <row r="423">
          <cell r="A423" t="str">
            <v>6-02-06</v>
          </cell>
          <cell r="B423" t="str">
            <v>PUNTARENAS / ESPARZA / CALDERA</v>
          </cell>
        </row>
        <row r="424">
          <cell r="A424" t="str">
            <v>6-03-01</v>
          </cell>
          <cell r="B424" t="str">
            <v>PUNTARENAS / BUENOS AIRES / BUENOS AIRES</v>
          </cell>
        </row>
        <row r="425">
          <cell r="A425" t="str">
            <v>6-03-02</v>
          </cell>
          <cell r="B425" t="str">
            <v>PUNTARENAS / BUENOS AIRES / VOLCAN</v>
          </cell>
        </row>
        <row r="426">
          <cell r="A426" t="str">
            <v>6-03-03</v>
          </cell>
          <cell r="B426" t="str">
            <v>PUNTARENAS / BUENOS AIRES / POTRERO GRANDE</v>
          </cell>
        </row>
        <row r="427">
          <cell r="A427" t="str">
            <v>6-03-04</v>
          </cell>
          <cell r="B427" t="str">
            <v>PUNTARENAS / BUENOS AIRES / BORUCA</v>
          </cell>
        </row>
        <row r="428">
          <cell r="A428" t="str">
            <v>6-03-05</v>
          </cell>
          <cell r="B428" t="str">
            <v>PUNTARENAS / BUENOS AIRES / PILAS</v>
          </cell>
        </row>
        <row r="429">
          <cell r="A429" t="str">
            <v>6-03-06</v>
          </cell>
          <cell r="B429" t="str">
            <v>PUNTARENAS / BUENOS AIRES / COLINAS</v>
          </cell>
        </row>
        <row r="430">
          <cell r="A430" t="str">
            <v>6-03-07</v>
          </cell>
          <cell r="B430" t="str">
            <v>PUNTARENAS / BUENOS AIRES / CHANGUENA</v>
          </cell>
        </row>
        <row r="431">
          <cell r="A431" t="str">
            <v>6-03-08</v>
          </cell>
          <cell r="B431" t="str">
            <v>PUNTARENAS / BUENOS AIRES / BIOLLEY</v>
          </cell>
        </row>
        <row r="432">
          <cell r="A432" t="str">
            <v>6-03-09</v>
          </cell>
          <cell r="B432" t="str">
            <v>PUNTARENAS / BUENOS AIRES / BRUNKA</v>
          </cell>
        </row>
        <row r="433">
          <cell r="A433" t="str">
            <v>6-04-01</v>
          </cell>
          <cell r="B433" t="str">
            <v>PUNTARENAS / MONTES DE ORO / MIRAMAR</v>
          </cell>
        </row>
        <row r="434">
          <cell r="A434" t="str">
            <v>6-04-02</v>
          </cell>
          <cell r="B434" t="str">
            <v>PUNTARENAS / MONTES DE ORO / UNION</v>
          </cell>
        </row>
        <row r="435">
          <cell r="A435" t="str">
            <v>6-04-03</v>
          </cell>
          <cell r="B435" t="str">
            <v>PUNTARENAS / MONTES DE ORO / SAN ISIDRO</v>
          </cell>
        </row>
        <row r="436">
          <cell r="A436" t="str">
            <v>6-05-01</v>
          </cell>
          <cell r="B436" t="str">
            <v>PUNTARENAS / OSA / PUERTO CORTES</v>
          </cell>
        </row>
        <row r="437">
          <cell r="A437" t="str">
            <v>6-05-02</v>
          </cell>
          <cell r="B437" t="str">
            <v>PUNTARENAS / OSA / PALMAR</v>
          </cell>
        </row>
        <row r="438">
          <cell r="A438" t="str">
            <v>6-05-03</v>
          </cell>
          <cell r="B438" t="str">
            <v>PUNTARENAS / OSA / SIERPE</v>
          </cell>
        </row>
        <row r="439">
          <cell r="A439" t="str">
            <v>6-05-04</v>
          </cell>
          <cell r="B439" t="str">
            <v>PUNTARENAS / OSA / BAHIA BALLENA</v>
          </cell>
        </row>
        <row r="440">
          <cell r="A440" t="str">
            <v>6-05-05</v>
          </cell>
          <cell r="B440" t="str">
            <v>PUNTARENAS / OSA / PIEDRAS BLANCAS</v>
          </cell>
        </row>
        <row r="441">
          <cell r="A441" t="str">
            <v>6-05-06</v>
          </cell>
          <cell r="B441" t="str">
            <v>PUNTARENAS / OSA / BAHIA DRAKE</v>
          </cell>
        </row>
        <row r="442">
          <cell r="A442" t="str">
            <v>6-06-01</v>
          </cell>
          <cell r="B442" t="str">
            <v>PUNTARENAS / AGUIRRE / QUEPOS</v>
          </cell>
        </row>
        <row r="443">
          <cell r="A443" t="str">
            <v>6-06-02</v>
          </cell>
          <cell r="B443" t="str">
            <v>PUNTARENAS / AGUIRRE / SAVEGRE</v>
          </cell>
        </row>
        <row r="444">
          <cell r="A444" t="str">
            <v>6-06-03</v>
          </cell>
          <cell r="B444" t="str">
            <v>PUNTARENAS / AGUIRRE / NARANJITO</v>
          </cell>
        </row>
        <row r="445">
          <cell r="A445" t="str">
            <v>6-07-01</v>
          </cell>
          <cell r="B445" t="str">
            <v>PUNTARENAS / GOLFITO / GOLFITO</v>
          </cell>
        </row>
        <row r="446">
          <cell r="A446" t="str">
            <v>6-07-03</v>
          </cell>
          <cell r="B446" t="str">
            <v>PUNTARENAS / GOLFITO / GUAYCARA</v>
          </cell>
        </row>
        <row r="447">
          <cell r="A447" t="str">
            <v>6-07-04</v>
          </cell>
          <cell r="B447" t="str">
            <v>PUNTARENAS / GOLFITO / PAVON</v>
          </cell>
        </row>
        <row r="448">
          <cell r="A448" t="str">
            <v>6-08-01</v>
          </cell>
          <cell r="B448" t="str">
            <v>PUNTARENAS / COTO BRUS / SAN VITO</v>
          </cell>
        </row>
        <row r="449">
          <cell r="A449" t="str">
            <v>6-08-02</v>
          </cell>
          <cell r="B449" t="str">
            <v>PUNTARENAS / COTO BRUS / SABALITO</v>
          </cell>
        </row>
        <row r="450">
          <cell r="A450" t="str">
            <v>6-08-03</v>
          </cell>
          <cell r="B450" t="str">
            <v>PUNTARENAS / COTO BRUS / AGUABUENA</v>
          </cell>
        </row>
        <row r="451">
          <cell r="A451" t="str">
            <v>6-08-04</v>
          </cell>
          <cell r="B451" t="str">
            <v>PUNTARENAS / COTO BRUS / LIMONCITO</v>
          </cell>
        </row>
        <row r="452">
          <cell r="A452" t="str">
            <v>6-08-05</v>
          </cell>
          <cell r="B452" t="str">
            <v>PUNTARENAS / COTO BRUS / PITTIER</v>
          </cell>
        </row>
        <row r="453">
          <cell r="A453" t="str">
            <v>6-08-06</v>
          </cell>
          <cell r="B453" t="str">
            <v>PUNTARENAS / COTO BRUS / GUTIERREZ BROWN</v>
          </cell>
        </row>
        <row r="454">
          <cell r="A454" t="str">
            <v>6-09-01</v>
          </cell>
          <cell r="B454" t="str">
            <v>PUNTARENAS / PARRITA / PARRITA</v>
          </cell>
        </row>
        <row r="455">
          <cell r="A455" t="str">
            <v>6-10-01</v>
          </cell>
          <cell r="B455" t="str">
            <v>PUNTARENAS / CORREDORES / CORREDOR</v>
          </cell>
        </row>
        <row r="456">
          <cell r="A456" t="str">
            <v>6-10-02</v>
          </cell>
          <cell r="B456" t="str">
            <v>PUNTARENAS / CORREDORES / LA CUESTA</v>
          </cell>
        </row>
        <row r="457">
          <cell r="A457" t="str">
            <v>6-10-03</v>
          </cell>
          <cell r="B457" t="str">
            <v>PUNTARENAS / CORREDORES / CANOAS</v>
          </cell>
        </row>
        <row r="458">
          <cell r="A458" t="str">
            <v>6-10-04</v>
          </cell>
          <cell r="B458" t="str">
            <v>PUNTARENAS / CORREDORES / LAUREL</v>
          </cell>
        </row>
        <row r="459">
          <cell r="A459" t="str">
            <v>6-11-01</v>
          </cell>
          <cell r="B459" t="str">
            <v>PUNTARENAS / GARABITO / JACO</v>
          </cell>
        </row>
        <row r="460">
          <cell r="A460" t="str">
            <v>6-11-02</v>
          </cell>
          <cell r="B460" t="str">
            <v>PUNTARENAS / GARABITO / TARCOLES</v>
          </cell>
        </row>
        <row r="461">
          <cell r="A461" t="str">
            <v>6-11-03</v>
          </cell>
          <cell r="B461" t="str">
            <v>PUNTARENAS / GARABITO / LAGUNILLAS</v>
          </cell>
        </row>
        <row r="462">
          <cell r="A462" t="str">
            <v>6-12-01</v>
          </cell>
          <cell r="B462" t="str">
            <v>PUNTARENAS / MONTEVERDE / MONTEVERDE</v>
          </cell>
        </row>
        <row r="463">
          <cell r="A463" t="str">
            <v>6-13-01</v>
          </cell>
          <cell r="B463" t="str">
            <v>PUNTARENAS / PUERTO JIMENEZ / PUERTO JIMENEZ</v>
          </cell>
        </row>
        <row r="464">
          <cell r="A464" t="str">
            <v>7-01-01</v>
          </cell>
          <cell r="B464" t="str">
            <v>LIMON / LIMON / LIMON</v>
          </cell>
        </row>
        <row r="465">
          <cell r="A465" t="str">
            <v>7-01-02</v>
          </cell>
          <cell r="B465" t="str">
            <v>LIMON / LIMON / VALLE LA ESTRELLA</v>
          </cell>
        </row>
        <row r="466">
          <cell r="A466" t="str">
            <v>7-01-03</v>
          </cell>
          <cell r="B466" t="str">
            <v>LIMON / LIMON / RIO BLANCO</v>
          </cell>
        </row>
        <row r="467">
          <cell r="A467" t="str">
            <v>7-01-04</v>
          </cell>
          <cell r="B467" t="str">
            <v>LIMON / LIMON / MATAMA</v>
          </cell>
        </row>
        <row r="468">
          <cell r="A468" t="str">
            <v>7-02-01</v>
          </cell>
          <cell r="B468" t="str">
            <v>LIMON / POCOCI / GUAPILES</v>
          </cell>
        </row>
        <row r="469">
          <cell r="A469" t="str">
            <v>7-02-02</v>
          </cell>
          <cell r="B469" t="str">
            <v>LIMON / POCOCI / JIMENEZ</v>
          </cell>
        </row>
        <row r="470">
          <cell r="A470" t="str">
            <v>7-02-03</v>
          </cell>
          <cell r="B470" t="str">
            <v>LIMON / POCOCI / RITA</v>
          </cell>
        </row>
        <row r="471">
          <cell r="A471" t="str">
            <v>7-02-04</v>
          </cell>
          <cell r="B471" t="str">
            <v>LIMON / POCOCI / ROXANA</v>
          </cell>
        </row>
        <row r="472">
          <cell r="A472" t="str">
            <v>7-02-05</v>
          </cell>
          <cell r="B472" t="str">
            <v>LIMON / POCOCI / CARIARI</v>
          </cell>
        </row>
        <row r="473">
          <cell r="A473" t="str">
            <v>7-02-06</v>
          </cell>
          <cell r="B473" t="str">
            <v>LIMON / POCOCI / COLORADO</v>
          </cell>
        </row>
        <row r="474">
          <cell r="A474" t="str">
            <v>7-02-07</v>
          </cell>
          <cell r="B474" t="str">
            <v>LIMON / POCOCI / LA COLONIA</v>
          </cell>
        </row>
        <row r="475">
          <cell r="A475" t="str">
            <v>7-03-01</v>
          </cell>
          <cell r="B475" t="str">
            <v>LIMON / SIQUIRRES / SIQUIRRES</v>
          </cell>
        </row>
        <row r="476">
          <cell r="A476" t="str">
            <v>7-03-02</v>
          </cell>
          <cell r="B476" t="str">
            <v>LIMON / SIQUIRRES / PACUARITO</v>
          </cell>
        </row>
        <row r="477">
          <cell r="A477" t="str">
            <v>7-03-03</v>
          </cell>
          <cell r="B477" t="str">
            <v>LIMON / SIQUIRRES / FLORIDA</v>
          </cell>
        </row>
        <row r="478">
          <cell r="A478" t="str">
            <v>7-03-04</v>
          </cell>
          <cell r="B478" t="str">
            <v>LIMON / SIQUIRRES / GERMANIA</v>
          </cell>
        </row>
        <row r="479">
          <cell r="A479" t="str">
            <v>7-03-05</v>
          </cell>
          <cell r="B479" t="str">
            <v>LIMON / SIQUIRRES / CAIRO</v>
          </cell>
        </row>
        <row r="480">
          <cell r="A480" t="str">
            <v>7-03-06</v>
          </cell>
          <cell r="B480" t="str">
            <v>LIMON / SIQUIRRES / ALEGRIA</v>
          </cell>
        </row>
        <row r="481">
          <cell r="A481" t="str">
            <v>7-03-07</v>
          </cell>
          <cell r="B481" t="str">
            <v>LIMON / SIQUIRRES / REVENTAZON</v>
          </cell>
        </row>
        <row r="482">
          <cell r="A482" t="str">
            <v>7-04-01</v>
          </cell>
          <cell r="B482" t="str">
            <v>LIMON / TALAMANCA / BRATSI</v>
          </cell>
        </row>
        <row r="483">
          <cell r="A483" t="str">
            <v>7-04-02</v>
          </cell>
          <cell r="B483" t="str">
            <v>LIMON / TALAMANCA / SIXAOLA</v>
          </cell>
        </row>
        <row r="484">
          <cell r="A484" t="str">
            <v>7-04-03</v>
          </cell>
          <cell r="B484" t="str">
            <v>LIMON / TALAMANCA / CAHUITA</v>
          </cell>
        </row>
        <row r="485">
          <cell r="A485" t="str">
            <v>7-04-04</v>
          </cell>
          <cell r="B485" t="str">
            <v>LIMON / TALAMANCA / TELIRE</v>
          </cell>
        </row>
        <row r="486">
          <cell r="A486" t="str">
            <v>7-05-01</v>
          </cell>
          <cell r="B486" t="str">
            <v>LIMON / MATINA / MATINA</v>
          </cell>
        </row>
        <row r="487">
          <cell r="A487" t="str">
            <v>7-05-02</v>
          </cell>
          <cell r="B487" t="str">
            <v>LIMON / MATINA / BATAN</v>
          </cell>
        </row>
        <row r="488">
          <cell r="A488" t="str">
            <v>7-05-03</v>
          </cell>
          <cell r="B488" t="str">
            <v>LIMON / MATINA / CARRANDI</v>
          </cell>
        </row>
        <row r="489">
          <cell r="A489" t="str">
            <v>7-06-01</v>
          </cell>
          <cell r="B489" t="str">
            <v>LIMON / GUACIMO / GUACIMO</v>
          </cell>
        </row>
        <row r="490">
          <cell r="A490" t="str">
            <v>7-06-02</v>
          </cell>
          <cell r="B490" t="str">
            <v>LIMON / GUACIMO / MERCEDES</v>
          </cell>
        </row>
        <row r="491">
          <cell r="A491" t="str">
            <v>7-06-03</v>
          </cell>
          <cell r="B491" t="str">
            <v>LIMON / GUACIMO / POCORA</v>
          </cell>
        </row>
        <row r="492">
          <cell r="A492" t="str">
            <v>7-06-04</v>
          </cell>
          <cell r="B492" t="str">
            <v>LIMON / GUACIMO / RIO JIMENEZ</v>
          </cell>
        </row>
        <row r="493">
          <cell r="A493" t="str">
            <v>7-06-05</v>
          </cell>
          <cell r="B493" t="str">
            <v>LIMON / GUACIMO / DUACARI</v>
          </cell>
        </row>
      </sheetData>
      <sheetData sheetId="1">
        <row r="3">
          <cell r="A3" t="str">
            <v>4154</v>
          </cell>
          <cell r="B3" t="str">
            <v>00007</v>
          </cell>
          <cell r="C3" t="str">
            <v>C.T.P. DON BOSCO</v>
          </cell>
          <cell r="D3" t="str">
            <v>SAN JOSE CENTRAL</v>
          </cell>
          <cell r="E3" t="str">
            <v>06</v>
          </cell>
          <cell r="F3" t="str">
            <v>1</v>
          </cell>
          <cell r="G3" t="str">
            <v>10</v>
          </cell>
          <cell r="H3" t="str">
            <v>04</v>
          </cell>
          <cell r="I3" t="str">
            <v>1-10-04</v>
          </cell>
          <cell r="J3" t="str">
            <v>SAN JOSE-ALAJUELITA-CONCEPCION</v>
          </cell>
          <cell r="K3" t="str">
            <v>SAN JOSE</v>
          </cell>
          <cell r="L3" t="str">
            <v>ALAJUELITA</v>
          </cell>
          <cell r="M3" t="str">
            <v>CONCEPCION</v>
          </cell>
          <cell r="N3" t="str">
            <v>CONCEPCION ARRIBA</v>
          </cell>
          <cell r="O3" t="str">
            <v>SUBVENCIONADA</v>
          </cell>
          <cell r="P3">
            <v>41019700</v>
          </cell>
          <cell r="Q3">
            <v>41019700</v>
          </cell>
          <cell r="R3" t="str">
            <v>MARLEN RODRIGUEZ VILLEGAS</v>
          </cell>
          <cell r="S3">
            <v>41019700</v>
          </cell>
          <cell r="T3" t="str">
            <v>MONICA MONTENEGRO ESPINOZA</v>
          </cell>
          <cell r="U3">
            <v>22754085</v>
          </cell>
        </row>
        <row r="4">
          <cell r="A4" t="str">
            <v>4156</v>
          </cell>
          <cell r="B4" t="str">
            <v>00022</v>
          </cell>
          <cell r="C4" t="str">
            <v>C.T.P. EDUCACION COMERCIAL Y DE SERVICIOS</v>
          </cell>
          <cell r="D4" t="str">
            <v>SAN JOSE OESTE</v>
          </cell>
          <cell r="E4" t="str">
            <v>01</v>
          </cell>
          <cell r="F4" t="str">
            <v>1</v>
          </cell>
          <cell r="G4" t="str">
            <v>01</v>
          </cell>
          <cell r="H4" t="str">
            <v>08</v>
          </cell>
          <cell r="I4" t="str">
            <v>1-01-08</v>
          </cell>
          <cell r="J4" t="str">
            <v>SAN JOSE-SAN JOSE-MATA REDONDA</v>
          </cell>
          <cell r="K4" t="str">
            <v>SAN JOSE</v>
          </cell>
          <cell r="L4" t="str">
            <v>SAN JOSE</v>
          </cell>
          <cell r="M4" t="str">
            <v>MATA REDONDA</v>
          </cell>
          <cell r="N4" t="str">
            <v>SABANA SUR</v>
          </cell>
          <cell r="O4" t="str">
            <v>PUBLICA</v>
          </cell>
          <cell r="P4" t="str">
            <v>22324780</v>
          </cell>
          <cell r="Q4" t="str">
            <v>22324780</v>
          </cell>
          <cell r="R4" t="str">
            <v>ANA LINA BARRANTES RODRIGUEZ</v>
          </cell>
          <cell r="S4">
            <v>88404866</v>
          </cell>
          <cell r="T4" t="str">
            <v>ERICK VILLALOBOS SALAZAR</v>
          </cell>
          <cell r="U4">
            <v>88116528</v>
          </cell>
        </row>
        <row r="5">
          <cell r="A5" t="str">
            <v>4157</v>
          </cell>
          <cell r="B5" t="str">
            <v>00030</v>
          </cell>
          <cell r="C5" t="str">
            <v>C.T.P. SAN SEBASTIAN</v>
          </cell>
          <cell r="D5" t="str">
            <v>SAN JOSE CENTRAL</v>
          </cell>
          <cell r="E5" t="str">
            <v>01</v>
          </cell>
          <cell r="F5" t="str">
            <v>1</v>
          </cell>
          <cell r="G5" t="str">
            <v>01</v>
          </cell>
          <cell r="H5" t="str">
            <v>11</v>
          </cell>
          <cell r="I5" t="str">
            <v>1-01-11</v>
          </cell>
          <cell r="J5" t="str">
            <v>SAN JOSE-SAN JOSE-SAN SEBASTIAN</v>
          </cell>
          <cell r="K5" t="str">
            <v>SAN JOSE</v>
          </cell>
          <cell r="L5" t="str">
            <v>SAN JOSE</v>
          </cell>
          <cell r="M5" t="str">
            <v>SAN SEBASTIAN</v>
          </cell>
          <cell r="N5" t="str">
            <v>COLONIA KENNEDY</v>
          </cell>
          <cell r="O5" t="str">
            <v>PUBLICA</v>
          </cell>
          <cell r="P5" t="str">
            <v>22271827</v>
          </cell>
          <cell r="Q5" t="str">
            <v>22262040</v>
          </cell>
          <cell r="R5" t="str">
            <v>JAVIER ARCE VARGAS</v>
          </cell>
          <cell r="S5" t="str">
            <v>20271827</v>
          </cell>
          <cell r="T5" t="str">
            <v>WILFREDO CALDERON VARGAS</v>
          </cell>
          <cell r="U5">
            <v>22551257</v>
          </cell>
        </row>
        <row r="6">
          <cell r="A6" t="str">
            <v>4159</v>
          </cell>
          <cell r="B6" t="str">
            <v>00039</v>
          </cell>
          <cell r="C6" t="str">
            <v>C.T.P. MONSEÑOR SANABRIA</v>
          </cell>
          <cell r="D6" t="str">
            <v>DESAMPARADOS</v>
          </cell>
          <cell r="E6" t="str">
            <v>07</v>
          </cell>
          <cell r="F6" t="str">
            <v>1</v>
          </cell>
          <cell r="G6" t="str">
            <v>03</v>
          </cell>
          <cell r="H6" t="str">
            <v>01</v>
          </cell>
          <cell r="I6" t="str">
            <v>1-03-01</v>
          </cell>
          <cell r="J6" t="str">
            <v>SAN JOSE-DESAMPARADOS-DESAMPARADOS</v>
          </cell>
          <cell r="K6" t="str">
            <v>SAN JOSE</v>
          </cell>
          <cell r="L6" t="str">
            <v>DESAMPARADOS</v>
          </cell>
          <cell r="M6" t="str">
            <v>DESAMPARADOS</v>
          </cell>
          <cell r="N6" t="str">
            <v>DESAMPARADOS</v>
          </cell>
          <cell r="O6" t="str">
            <v>PUBLICA</v>
          </cell>
          <cell r="P6" t="str">
            <v>22592253</v>
          </cell>
          <cell r="Q6" t="str">
            <v>22592253</v>
          </cell>
          <cell r="R6" t="str">
            <v>JUAN FELIPE CHACON CASTILLO</v>
          </cell>
          <cell r="S6" t="str">
            <v>22519054</v>
          </cell>
          <cell r="T6" t="str">
            <v>FRANCISCO JAVIER FALLAS SOTO</v>
          </cell>
          <cell r="U6" t="str">
            <v>22596011</v>
          </cell>
        </row>
        <row r="7">
          <cell r="A7" t="str">
            <v>4160</v>
          </cell>
          <cell r="B7" t="str">
            <v>00042</v>
          </cell>
          <cell r="C7" t="str">
            <v>C.T.P. JOSE FIGUERES FERRER</v>
          </cell>
          <cell r="D7" t="str">
            <v>DESAMPARADOS</v>
          </cell>
          <cell r="E7" t="str">
            <v>04</v>
          </cell>
          <cell r="F7" t="str">
            <v>1</v>
          </cell>
          <cell r="G7" t="str">
            <v>03</v>
          </cell>
          <cell r="H7" t="str">
            <v>08</v>
          </cell>
          <cell r="I7" t="str">
            <v>1-03-08</v>
          </cell>
          <cell r="J7" t="str">
            <v>SAN JOSE-DESAMPARADOS-SAN CRISTOBAL</v>
          </cell>
          <cell r="K7" t="str">
            <v>SAN JOSE</v>
          </cell>
          <cell r="L7" t="str">
            <v>DESAMPARADOS</v>
          </cell>
          <cell r="M7" t="str">
            <v>SAN CRISTOBAL</v>
          </cell>
          <cell r="N7" t="str">
            <v>LA LUCHA</v>
          </cell>
          <cell r="O7" t="str">
            <v>PUBLICA</v>
          </cell>
          <cell r="P7" t="str">
            <v>25441394</v>
          </cell>
          <cell r="Q7" t="str">
            <v>25441394</v>
          </cell>
          <cell r="R7" t="str">
            <v>RAFAEL ANGEL CORDERO CASTILLO</v>
          </cell>
          <cell r="S7" t="str">
            <v>25441394</v>
          </cell>
          <cell r="T7" t="str">
            <v>ANIBELSY ANTONIO GRANADOS MONGE</v>
          </cell>
          <cell r="U7">
            <v>25480522</v>
          </cell>
        </row>
        <row r="8">
          <cell r="A8" t="str">
            <v>4163</v>
          </cell>
          <cell r="B8" t="str">
            <v>00045</v>
          </cell>
          <cell r="C8" t="str">
            <v>C.T.P. DE PURISCAL</v>
          </cell>
          <cell r="D8" t="str">
            <v>PURISCAL</v>
          </cell>
          <cell r="E8" t="str">
            <v>01</v>
          </cell>
          <cell r="F8" t="str">
            <v>1</v>
          </cell>
          <cell r="G8" t="str">
            <v>04</v>
          </cell>
          <cell r="H8" t="str">
            <v>01</v>
          </cell>
          <cell r="I8" t="str">
            <v>1-04-01</v>
          </cell>
          <cell r="J8" t="str">
            <v>SAN JOSE-PURISCAL-SANTIAGO</v>
          </cell>
          <cell r="K8" t="str">
            <v>SAN JOSE</v>
          </cell>
          <cell r="L8" t="str">
            <v>PURISCAL</v>
          </cell>
          <cell r="M8" t="str">
            <v>SANTIAGO</v>
          </cell>
          <cell r="N8" t="str">
            <v>BARRIO CORAZON DE MARIA</v>
          </cell>
          <cell r="O8" t="str">
            <v>PUBLICA</v>
          </cell>
          <cell r="P8" t="str">
            <v>21065400</v>
          </cell>
          <cell r="Q8" t="str">
            <v>-</v>
          </cell>
          <cell r="R8" t="str">
            <v>JORGE ANDRES CORDERO AMADOR</v>
          </cell>
          <cell r="S8" t="str">
            <v>21065422</v>
          </cell>
          <cell r="T8" t="str">
            <v>ORLANDO CHACON ARTAVIA</v>
          </cell>
          <cell r="U8" t="str">
            <v>21466355</v>
          </cell>
        </row>
        <row r="9">
          <cell r="A9" t="str">
            <v>4165</v>
          </cell>
          <cell r="B9" t="str">
            <v>00046</v>
          </cell>
          <cell r="C9" t="str">
            <v>C.T.P. LA GLORIA</v>
          </cell>
          <cell r="D9" t="str">
            <v>PURISCAL</v>
          </cell>
          <cell r="E9" t="str">
            <v>03</v>
          </cell>
          <cell r="F9" t="str">
            <v>1</v>
          </cell>
          <cell r="G9" t="str">
            <v>04</v>
          </cell>
          <cell r="H9" t="str">
            <v>09</v>
          </cell>
          <cell r="I9" t="str">
            <v>1-04-09</v>
          </cell>
          <cell r="J9" t="str">
            <v>SAN JOSE-PURISCAL-CHIRES</v>
          </cell>
          <cell r="K9" t="str">
            <v>SAN JOSE</v>
          </cell>
          <cell r="L9" t="str">
            <v>PURISCAL</v>
          </cell>
          <cell r="M9" t="str">
            <v>CHIRES</v>
          </cell>
          <cell r="N9" t="str">
            <v>CRISTO REY</v>
          </cell>
          <cell r="O9" t="str">
            <v>PUBLICA</v>
          </cell>
          <cell r="P9" t="str">
            <v>27781010</v>
          </cell>
          <cell r="Q9" t="str">
            <v>-</v>
          </cell>
          <cell r="R9" t="str">
            <v>HERNAN ARMANDO CASTRO MASIS</v>
          </cell>
          <cell r="S9" t="str">
            <v>87723246</v>
          </cell>
          <cell r="T9" t="str">
            <v>ALEXANDER JIMENEZ DIAZ</v>
          </cell>
          <cell r="U9" t="str">
            <v>27781047</v>
          </cell>
        </row>
        <row r="10">
          <cell r="A10" t="str">
            <v>4155</v>
          </cell>
          <cell r="B10" t="str">
            <v>00053</v>
          </cell>
          <cell r="C10" t="str">
            <v>C.T.P. CALLE BLANCOS</v>
          </cell>
          <cell r="D10" t="str">
            <v>SAN JOSE NORTE</v>
          </cell>
          <cell r="E10" t="str">
            <v>01</v>
          </cell>
          <cell r="F10" t="str">
            <v>1</v>
          </cell>
          <cell r="G10" t="str">
            <v>08</v>
          </cell>
          <cell r="H10" t="str">
            <v>03</v>
          </cell>
          <cell r="I10" t="str">
            <v>1-08-03</v>
          </cell>
          <cell r="J10" t="str">
            <v>SAN JOSE-GOICOECHEA-CALLE BLANCOS</v>
          </cell>
          <cell r="K10" t="str">
            <v>SAN JOSE</v>
          </cell>
          <cell r="L10" t="str">
            <v>GOICOECHEA</v>
          </cell>
          <cell r="M10" t="str">
            <v>CALLE BLANCOS</v>
          </cell>
          <cell r="N10" t="str">
            <v>MONTELIMAR</v>
          </cell>
          <cell r="O10" t="str">
            <v>PUBLICA</v>
          </cell>
          <cell r="P10" t="str">
            <v>22451128</v>
          </cell>
          <cell r="Q10" t="str">
            <v>22451203</v>
          </cell>
          <cell r="R10" t="str">
            <v>MARIA PIEDRA VALVERDE</v>
          </cell>
          <cell r="S10" t="str">
            <v>22451203</v>
          </cell>
          <cell r="T10" t="str">
            <v>FABIO VARGAS BRENES</v>
          </cell>
          <cell r="U10" t="str">
            <v>22254561</v>
          </cell>
        </row>
        <row r="11">
          <cell r="A11" t="str">
            <v>4162</v>
          </cell>
          <cell r="B11" t="str">
            <v>00060</v>
          </cell>
          <cell r="C11" t="str">
            <v>C.T.P. DE ACOSTA</v>
          </cell>
          <cell r="D11" t="str">
            <v>DESAMPARADOS</v>
          </cell>
          <cell r="E11" t="str">
            <v>05</v>
          </cell>
          <cell r="F11" t="str">
            <v>1</v>
          </cell>
          <cell r="G11" t="str">
            <v>12</v>
          </cell>
          <cell r="H11" t="str">
            <v>01</v>
          </cell>
          <cell r="I11" t="str">
            <v>1-12-01</v>
          </cell>
          <cell r="J11" t="str">
            <v>SAN JOSE-ACOSTA-SAN IGNACIO</v>
          </cell>
          <cell r="K11" t="str">
            <v>SAN JOSE</v>
          </cell>
          <cell r="L11" t="str">
            <v>ACOSTA</v>
          </cell>
          <cell r="M11" t="str">
            <v>SAN IGNACIO</v>
          </cell>
          <cell r="N11" t="str">
            <v>SAN IGNACIO</v>
          </cell>
          <cell r="O11" t="str">
            <v>PUBLICA</v>
          </cell>
          <cell r="P11" t="str">
            <v>24100840</v>
          </cell>
          <cell r="Q11" t="str">
            <v>-</v>
          </cell>
          <cell r="R11" t="str">
            <v>ANDY GARCIA LOPEZ</v>
          </cell>
          <cell r="S11">
            <v>24102434</v>
          </cell>
          <cell r="T11" t="str">
            <v>NELSON OLIVIER QUESADA FALLAS</v>
          </cell>
          <cell r="U11">
            <v>24107397</v>
          </cell>
        </row>
        <row r="12">
          <cell r="A12" t="str">
            <v>4164</v>
          </cell>
          <cell r="B12" t="str">
            <v>00076</v>
          </cell>
          <cell r="C12" t="str">
            <v>C.T.P. DE TURRUBARES</v>
          </cell>
          <cell r="D12" t="str">
            <v>PURISCAL</v>
          </cell>
          <cell r="E12" t="str">
            <v>06</v>
          </cell>
          <cell r="F12" t="str">
            <v>1</v>
          </cell>
          <cell r="G12" t="str">
            <v>16</v>
          </cell>
          <cell r="H12" t="str">
            <v>01</v>
          </cell>
          <cell r="I12" t="str">
            <v>1-16-01</v>
          </cell>
          <cell r="J12" t="str">
            <v>SAN JOSE-TURRUBARES-SAN PABLO</v>
          </cell>
          <cell r="K12" t="str">
            <v>SAN JOSE</v>
          </cell>
          <cell r="L12" t="str">
            <v>TURRUBARES</v>
          </cell>
          <cell r="M12" t="str">
            <v>SAN PABLO</v>
          </cell>
          <cell r="N12" t="str">
            <v>SAN PABLO</v>
          </cell>
          <cell r="O12" t="str">
            <v>PUBLICA</v>
          </cell>
          <cell r="P12" t="str">
            <v>24190256</v>
          </cell>
          <cell r="Q12" t="str">
            <v>-</v>
          </cell>
          <cell r="R12" t="str">
            <v>JENNY BURGOS VALVERDE</v>
          </cell>
          <cell r="S12" t="str">
            <v>-</v>
          </cell>
          <cell r="T12" t="str">
            <v>RICARDO CHACON CHAVARRIA</v>
          </cell>
          <cell r="U12">
            <v>24190180</v>
          </cell>
        </row>
        <row r="13">
          <cell r="A13" t="str">
            <v>4186</v>
          </cell>
          <cell r="B13" t="str">
            <v>00077</v>
          </cell>
          <cell r="C13" t="str">
            <v>C.T.P. JOSE DANIEL FLORES</v>
          </cell>
          <cell r="D13" t="str">
            <v>LOS SANTOS</v>
          </cell>
          <cell r="E13" t="str">
            <v>02</v>
          </cell>
          <cell r="F13" t="str">
            <v>1</v>
          </cell>
          <cell r="G13" t="str">
            <v>17</v>
          </cell>
          <cell r="H13" t="str">
            <v>01</v>
          </cell>
          <cell r="I13" t="str">
            <v>1-17-01</v>
          </cell>
          <cell r="J13" t="str">
            <v>SAN JOSE-DOTA-SANTA MARIA</v>
          </cell>
          <cell r="K13" t="str">
            <v>SAN JOSE</v>
          </cell>
          <cell r="L13" t="str">
            <v>DOTA</v>
          </cell>
          <cell r="M13" t="str">
            <v>SANTA MARIA</v>
          </cell>
          <cell r="N13" t="str">
            <v>SANTA MARIA</v>
          </cell>
          <cell r="O13" t="str">
            <v>PUBLICA</v>
          </cell>
          <cell r="P13" t="str">
            <v>25411043</v>
          </cell>
          <cell r="Q13" t="str">
            <v>25411134</v>
          </cell>
          <cell r="R13" t="str">
            <v>MAURICIO ROJAS SALAZAR</v>
          </cell>
          <cell r="S13" t="str">
            <v>25411015</v>
          </cell>
          <cell r="T13" t="str">
            <v>LUIS ALBERTO AGÜERO UMAÑA</v>
          </cell>
          <cell r="U13" t="str">
            <v>25412000</v>
          </cell>
        </row>
        <row r="14">
          <cell r="A14" t="str">
            <v>4169</v>
          </cell>
          <cell r="B14" t="str">
            <v>00081</v>
          </cell>
          <cell r="C14" t="str">
            <v>C.T.P. GENERAL VIEJO</v>
          </cell>
          <cell r="D14" t="str">
            <v>PEREZ ZELEDON</v>
          </cell>
          <cell r="E14" t="str">
            <v>05</v>
          </cell>
          <cell r="F14" t="str">
            <v>1</v>
          </cell>
          <cell r="G14" t="str">
            <v>19</v>
          </cell>
          <cell r="H14" t="str">
            <v>02</v>
          </cell>
          <cell r="I14" t="str">
            <v>1-19-02</v>
          </cell>
          <cell r="J14" t="str">
            <v>SAN JOSE-PEREZ ZELEDON-EL GENERAL</v>
          </cell>
          <cell r="K14" t="str">
            <v>SAN JOSE</v>
          </cell>
          <cell r="L14" t="str">
            <v>PEREZ ZELEDON</v>
          </cell>
          <cell r="M14" t="str">
            <v>EL GENERAL</v>
          </cell>
          <cell r="N14" t="str">
            <v>GENERAL VIEJO</v>
          </cell>
          <cell r="O14" t="str">
            <v>PUBLICA</v>
          </cell>
          <cell r="P14" t="str">
            <v>27382457</v>
          </cell>
          <cell r="Q14" t="str">
            <v>-</v>
          </cell>
          <cell r="R14" t="str">
            <v>ADRIAN JIMENEZ CHAVEZ</v>
          </cell>
          <cell r="S14" t="str">
            <v>87023987</v>
          </cell>
          <cell r="T14" t="str">
            <v>OTTO MAURICIO BARRANTES ELIZONDO</v>
          </cell>
          <cell r="U14" t="str">
            <v>84938811</v>
          </cell>
        </row>
        <row r="15">
          <cell r="A15" t="str">
            <v>4166</v>
          </cell>
          <cell r="B15" t="str">
            <v>00082</v>
          </cell>
          <cell r="C15" t="str">
            <v>C.T.P. SAN ISIDRO</v>
          </cell>
          <cell r="D15" t="str">
            <v>PEREZ ZELEDON</v>
          </cell>
          <cell r="E15" t="str">
            <v>03</v>
          </cell>
          <cell r="F15" t="str">
            <v>1</v>
          </cell>
          <cell r="G15" t="str">
            <v>19</v>
          </cell>
          <cell r="H15" t="str">
            <v>03</v>
          </cell>
          <cell r="I15" t="str">
            <v>1-19-03</v>
          </cell>
          <cell r="J15" t="str">
            <v>SAN JOSE-PEREZ ZELEDON-DANIEL FLORES</v>
          </cell>
          <cell r="K15" t="str">
            <v>SAN JOSE</v>
          </cell>
          <cell r="L15" t="str">
            <v>PEREZ ZELEDON</v>
          </cell>
          <cell r="M15" t="str">
            <v>DANIEL FLORES</v>
          </cell>
          <cell r="N15" t="str">
            <v>VILLA LIGIA</v>
          </cell>
          <cell r="O15" t="str">
            <v>PUBLICA</v>
          </cell>
          <cell r="P15" t="str">
            <v>27713003</v>
          </cell>
          <cell r="Q15" t="str">
            <v>27710910</v>
          </cell>
          <cell r="R15" t="str">
            <v>AGNES MAKRE MORA</v>
          </cell>
          <cell r="S15" t="str">
            <v>27710910</v>
          </cell>
          <cell r="T15" t="str">
            <v>DANILO BRENES NAVARRO</v>
          </cell>
          <cell r="U15" t="str">
            <v>27725128</v>
          </cell>
        </row>
        <row r="16">
          <cell r="A16" t="str">
            <v>4167</v>
          </cell>
          <cell r="B16" t="str">
            <v>00083</v>
          </cell>
          <cell r="C16" t="str">
            <v>C.T.P. PLATANARES</v>
          </cell>
          <cell r="D16" t="str">
            <v>PEREZ ZELEDON</v>
          </cell>
          <cell r="E16" t="str">
            <v>07</v>
          </cell>
          <cell r="F16" t="str">
            <v>1</v>
          </cell>
          <cell r="G16" t="str">
            <v>19</v>
          </cell>
          <cell r="H16" t="str">
            <v>06</v>
          </cell>
          <cell r="I16" t="str">
            <v>1-19-06</v>
          </cell>
          <cell r="J16" t="str">
            <v>SAN JOSE-PEREZ ZELEDON-PLATANARES</v>
          </cell>
          <cell r="K16" t="str">
            <v>SAN JOSE</v>
          </cell>
          <cell r="L16" t="str">
            <v>PEREZ ZELEDON</v>
          </cell>
          <cell r="M16" t="str">
            <v>PLATANARES</v>
          </cell>
          <cell r="N16" t="str">
            <v>SAN RAFAEL</v>
          </cell>
          <cell r="O16" t="str">
            <v>PUBLICA</v>
          </cell>
          <cell r="P16" t="str">
            <v>27370025</v>
          </cell>
          <cell r="Q16" t="str">
            <v>27370168</v>
          </cell>
          <cell r="R16" t="str">
            <v>JESSICA GUERRERO MOSQUERA</v>
          </cell>
          <cell r="S16" t="str">
            <v>85976249</v>
          </cell>
          <cell r="T16" t="str">
            <v>HENRY MORA ESPINOZA</v>
          </cell>
          <cell r="U16">
            <v>27725189</v>
          </cell>
        </row>
        <row r="17">
          <cell r="A17" t="str">
            <v>4168</v>
          </cell>
          <cell r="B17" t="str">
            <v>00084</v>
          </cell>
          <cell r="C17" t="str">
            <v>C.T.P. DE PEJIBAYE</v>
          </cell>
          <cell r="D17" t="str">
            <v>PEREZ ZELEDON</v>
          </cell>
          <cell r="E17" t="str">
            <v>08</v>
          </cell>
          <cell r="F17" t="str">
            <v>1</v>
          </cell>
          <cell r="G17" t="str">
            <v>19</v>
          </cell>
          <cell r="H17" t="str">
            <v>07</v>
          </cell>
          <cell r="I17" t="str">
            <v>1-19-07</v>
          </cell>
          <cell r="J17" t="str">
            <v>SAN JOSE-PEREZ ZELEDON-PEJIBAYE</v>
          </cell>
          <cell r="K17" t="str">
            <v>SAN JOSE</v>
          </cell>
          <cell r="L17" t="str">
            <v>PEREZ ZELEDON</v>
          </cell>
          <cell r="M17" t="str">
            <v>PEJIBAYE</v>
          </cell>
          <cell r="N17" t="str">
            <v>PEJIBAYE CENTRO</v>
          </cell>
          <cell r="O17" t="str">
            <v>PUBLICA</v>
          </cell>
          <cell r="P17" t="str">
            <v>27360459</v>
          </cell>
          <cell r="Q17" t="str">
            <v>27360104</v>
          </cell>
          <cell r="R17" t="str">
            <v>ELKE MATA RIVERA</v>
          </cell>
          <cell r="S17" t="str">
            <v>27360104</v>
          </cell>
          <cell r="T17" t="str">
            <v>JUAN DURAN CUBILLO</v>
          </cell>
          <cell r="U17" t="str">
            <v>27725140</v>
          </cell>
        </row>
        <row r="18">
          <cell r="A18" t="str">
            <v>4188</v>
          </cell>
          <cell r="B18" t="str">
            <v>00085</v>
          </cell>
          <cell r="C18" t="str">
            <v>C.T.P. SAN PABLO</v>
          </cell>
          <cell r="D18" t="str">
            <v>LOS SANTOS</v>
          </cell>
          <cell r="E18" t="str">
            <v>03</v>
          </cell>
          <cell r="F18" t="str">
            <v>1</v>
          </cell>
          <cell r="G18" t="str">
            <v>20</v>
          </cell>
          <cell r="H18" t="str">
            <v>01</v>
          </cell>
          <cell r="I18" t="str">
            <v>1-20-01</v>
          </cell>
          <cell r="J18" t="str">
            <v>SAN JOSE-LEON CORTES-SAN PABLO</v>
          </cell>
          <cell r="K18" t="str">
            <v>SAN JOSE</v>
          </cell>
          <cell r="L18" t="str">
            <v>LEON CORTES</v>
          </cell>
          <cell r="M18" t="str">
            <v>SAN PABLO</v>
          </cell>
          <cell r="N18" t="str">
            <v>SAN PABLO</v>
          </cell>
          <cell r="O18" t="str">
            <v>PUBLICA</v>
          </cell>
          <cell r="P18" t="str">
            <v>25466432</v>
          </cell>
          <cell r="Q18" t="str">
            <v>25466432</v>
          </cell>
          <cell r="R18" t="str">
            <v>KATTIA VALVERDE PORRAS</v>
          </cell>
          <cell r="S18" t="str">
            <v>25466432</v>
          </cell>
          <cell r="T18" t="str">
            <v>ROY CASTRO JIMENEZ</v>
          </cell>
          <cell r="U18">
            <v>25467630</v>
          </cell>
        </row>
        <row r="19">
          <cell r="A19" t="str">
            <v>4171</v>
          </cell>
          <cell r="B19" t="str">
            <v>00091</v>
          </cell>
          <cell r="C19" t="str">
            <v>C.T.P. JESUS OCAÑA ROJAS</v>
          </cell>
          <cell r="D19" t="str">
            <v>ALAJUELA</v>
          </cell>
          <cell r="E19" t="str">
            <v>01</v>
          </cell>
          <cell r="F19" t="str">
            <v>2</v>
          </cell>
          <cell r="G19" t="str">
            <v>01</v>
          </cell>
          <cell r="H19" t="str">
            <v>01</v>
          </cell>
          <cell r="I19" t="str">
            <v>2-01-01</v>
          </cell>
          <cell r="J19" t="str">
            <v>ALAJUELA-ALAJUELA-ALAJUELA</v>
          </cell>
          <cell r="K19" t="str">
            <v>ALAJUELA</v>
          </cell>
          <cell r="L19" t="str">
            <v>ALAJUELA</v>
          </cell>
          <cell r="M19" t="str">
            <v>ALAJUELA</v>
          </cell>
          <cell r="N19" t="str">
            <v>CANOAS</v>
          </cell>
          <cell r="O19" t="str">
            <v>PUBLICA</v>
          </cell>
          <cell r="P19" t="str">
            <v>24403910</v>
          </cell>
          <cell r="Q19" t="str">
            <v/>
          </cell>
          <cell r="R19" t="str">
            <v>SERGIO CORELLA HIDALGO</v>
          </cell>
          <cell r="S19" t="str">
            <v>84046666</v>
          </cell>
          <cell r="T19" t="str">
            <v>JOHNNY SANCHEZ SOLANO</v>
          </cell>
          <cell r="U19" t="str">
            <v>24429252</v>
          </cell>
        </row>
        <row r="20">
          <cell r="A20" t="str">
            <v>4174</v>
          </cell>
          <cell r="B20" t="str">
            <v>00102</v>
          </cell>
          <cell r="C20" t="str">
            <v>C.T.P. PIEDADES SUR</v>
          </cell>
          <cell r="D20" t="str">
            <v>OCCIDENTE</v>
          </cell>
          <cell r="E20" t="str">
            <v>03</v>
          </cell>
          <cell r="F20" t="str">
            <v>2</v>
          </cell>
          <cell r="G20" t="str">
            <v>02</v>
          </cell>
          <cell r="H20" t="str">
            <v>05</v>
          </cell>
          <cell r="I20" t="str">
            <v>2-02-05</v>
          </cell>
          <cell r="J20" t="str">
            <v>ALAJUELA-SAN RAMON-PIEDADES SUR</v>
          </cell>
          <cell r="K20" t="str">
            <v>ALAJUELA</v>
          </cell>
          <cell r="L20" t="str">
            <v>SAN RAMON</v>
          </cell>
          <cell r="M20" t="str">
            <v>PIEDADES SUR</v>
          </cell>
          <cell r="N20" t="str">
            <v>PIEDADES SUR</v>
          </cell>
          <cell r="O20" t="str">
            <v>PUBLICA</v>
          </cell>
          <cell r="P20" t="str">
            <v>24478348</v>
          </cell>
          <cell r="Q20" t="str">
            <v>24478195</v>
          </cell>
          <cell r="R20" t="str">
            <v>FRANCISCO PIEDRA UREÑA</v>
          </cell>
          <cell r="S20" t="str">
            <v>88810981</v>
          </cell>
          <cell r="T20" t="str">
            <v>ALFONSO ERNESTO FORBES SHAW</v>
          </cell>
          <cell r="U20">
            <v>24560275</v>
          </cell>
        </row>
        <row r="21">
          <cell r="A21" t="str">
            <v>4173</v>
          </cell>
          <cell r="B21" t="str">
            <v>00105</v>
          </cell>
          <cell r="C21" t="str">
            <v>C.T.P. SAN MATEO</v>
          </cell>
          <cell r="D21" t="str">
            <v>ALAJUELA</v>
          </cell>
          <cell r="E21" t="str">
            <v>09</v>
          </cell>
          <cell r="F21" t="str">
            <v>2</v>
          </cell>
          <cell r="G21" t="str">
            <v>04</v>
          </cell>
          <cell r="H21" t="str">
            <v>01</v>
          </cell>
          <cell r="I21" t="str">
            <v>2-04-01</v>
          </cell>
          <cell r="J21" t="str">
            <v>ALAJUELA-SAN MATEO-SAN MATEO</v>
          </cell>
          <cell r="K21" t="str">
            <v>ALAJUELA</v>
          </cell>
          <cell r="L21" t="str">
            <v>SAN MATEO</v>
          </cell>
          <cell r="M21" t="str">
            <v>SAN MATEO</v>
          </cell>
          <cell r="N21" t="str">
            <v>SAN MATEO</v>
          </cell>
          <cell r="O21" t="str">
            <v>PUBLICA</v>
          </cell>
          <cell r="P21" t="str">
            <v>24284911</v>
          </cell>
          <cell r="Q21" t="str">
            <v>-</v>
          </cell>
          <cell r="R21" t="str">
            <v>KATTIA CARBALLO GARCIA</v>
          </cell>
          <cell r="S21" t="str">
            <v>-</v>
          </cell>
          <cell r="T21" t="str">
            <v>MINOR OLDEMAR VARGAS GUTIERREZ</v>
          </cell>
          <cell r="U21">
            <v>24289926</v>
          </cell>
        </row>
        <row r="22">
          <cell r="A22" t="str">
            <v>4172</v>
          </cell>
          <cell r="B22" t="str">
            <v>00110</v>
          </cell>
          <cell r="C22" t="str">
            <v>C.T.P. RICARDO CASTRO BEER</v>
          </cell>
          <cell r="D22" t="str">
            <v>ALAJUELA</v>
          </cell>
          <cell r="E22" t="str">
            <v>09</v>
          </cell>
          <cell r="F22" t="str">
            <v>2</v>
          </cell>
          <cell r="G22" t="str">
            <v>09</v>
          </cell>
          <cell r="H22" t="str">
            <v>01</v>
          </cell>
          <cell r="I22" t="str">
            <v>2-09-01</v>
          </cell>
          <cell r="J22" t="str">
            <v>ALAJUELA-OROTINA-OROTINA</v>
          </cell>
          <cell r="K22" t="str">
            <v>ALAJUELA</v>
          </cell>
          <cell r="L22" t="str">
            <v>OROTINA</v>
          </cell>
          <cell r="M22" t="str">
            <v>OROTINA</v>
          </cell>
          <cell r="N22" t="str">
            <v>KILOMETRO</v>
          </cell>
          <cell r="O22" t="str">
            <v>PUBLICA</v>
          </cell>
          <cell r="P22" t="str">
            <v>24288263</v>
          </cell>
          <cell r="Q22" t="str">
            <v>24288263</v>
          </cell>
          <cell r="R22" t="str">
            <v>CRISTIAN G. MIRANDA ALPIZAR</v>
          </cell>
          <cell r="S22" t="str">
            <v>24280011</v>
          </cell>
          <cell r="T22" t="str">
            <v>MINOR OLDEMAR VARGAS GUTIERREZ</v>
          </cell>
          <cell r="U22" t="str">
            <v>24289926</v>
          </cell>
        </row>
        <row r="23">
          <cell r="A23" t="str">
            <v>4183</v>
          </cell>
          <cell r="B23" t="str">
            <v>00112</v>
          </cell>
          <cell r="C23" t="str">
            <v>C.T.P. SAN CARLOS</v>
          </cell>
          <cell r="D23" t="str">
            <v>SAN CARLOS</v>
          </cell>
          <cell r="E23" t="str">
            <v>03</v>
          </cell>
          <cell r="F23" t="str">
            <v>2</v>
          </cell>
          <cell r="G23" t="str">
            <v>10</v>
          </cell>
          <cell r="H23" t="str">
            <v>01</v>
          </cell>
          <cell r="I23" t="str">
            <v>2-10-01</v>
          </cell>
          <cell r="J23" t="str">
            <v>ALAJUELA-SAN CARLOS-QUESADA</v>
          </cell>
          <cell r="K23" t="str">
            <v>ALAJUELA</v>
          </cell>
          <cell r="L23" t="str">
            <v>SAN CARLOS</v>
          </cell>
          <cell r="M23" t="str">
            <v>QUESADA</v>
          </cell>
          <cell r="N23" t="str">
            <v>EL CARMEN</v>
          </cell>
          <cell r="O23" t="str">
            <v>PUBLICA</v>
          </cell>
          <cell r="P23" t="str">
            <v>24600958</v>
          </cell>
          <cell r="Q23" t="str">
            <v>24600958</v>
          </cell>
          <cell r="R23" t="str">
            <v>VERNA DEL CARMEN CESPEDES ROJAS</v>
          </cell>
          <cell r="S23">
            <v>24600958</v>
          </cell>
          <cell r="T23" t="str">
            <v>YANIXIA MARIA CHAVES MURILLO</v>
          </cell>
          <cell r="U23">
            <v>24601238</v>
          </cell>
        </row>
        <row r="24">
          <cell r="A24" t="str">
            <v>0010</v>
          </cell>
          <cell r="B24" t="str">
            <v>00114</v>
          </cell>
          <cell r="C24" t="str">
            <v>COLEGIO AGROPECUARIO DE SAN CARLOS</v>
          </cell>
          <cell r="D24" t="str">
            <v>SAN CARLOS</v>
          </cell>
          <cell r="E24" t="str">
            <v>02</v>
          </cell>
          <cell r="F24" t="str">
            <v>2</v>
          </cell>
          <cell r="G24" t="str">
            <v>10</v>
          </cell>
          <cell r="H24" t="str">
            <v>02</v>
          </cell>
          <cell r="I24" t="str">
            <v>2-10-02</v>
          </cell>
          <cell r="J24" t="str">
            <v>ALAJUELA-SAN CARLOS-FLORENCIA</v>
          </cell>
          <cell r="K24" t="str">
            <v>ALAJUELA</v>
          </cell>
          <cell r="L24" t="str">
            <v>SAN CARLOS</v>
          </cell>
          <cell r="M24" t="str">
            <v>FLORENCIA</v>
          </cell>
          <cell r="N24" t="str">
            <v>SANTA CLARA</v>
          </cell>
          <cell r="O24" t="str">
            <v>PRIVADA</v>
          </cell>
          <cell r="P24">
            <v>24756622</v>
          </cell>
          <cell r="Q24" t="str">
            <v>-</v>
          </cell>
          <cell r="R24" t="str">
            <v>JUAN CARLOS CORRALES ARCE</v>
          </cell>
          <cell r="S24">
            <v>24756622</v>
          </cell>
          <cell r="T24" t="str">
            <v>JUAN CARLOS CRUZ SALAS</v>
          </cell>
          <cell r="U24">
            <v>24755008</v>
          </cell>
        </row>
        <row r="25">
          <cell r="A25" t="str">
            <v>4176</v>
          </cell>
          <cell r="B25" t="str">
            <v>00115</v>
          </cell>
          <cell r="C25" t="str">
            <v>C.T.P. NATANIEL ARIAS MURILLO</v>
          </cell>
          <cell r="D25" t="str">
            <v>SAN CARLOS</v>
          </cell>
          <cell r="E25" t="str">
            <v>04</v>
          </cell>
          <cell r="F25" t="str">
            <v>2</v>
          </cell>
          <cell r="G25" t="str">
            <v>10</v>
          </cell>
          <cell r="H25" t="str">
            <v>04</v>
          </cell>
          <cell r="I25" t="str">
            <v>2-10-04</v>
          </cell>
          <cell r="J25" t="str">
            <v xml:space="preserve">ALAJUELA-SAN CARLOS-AGUAS ZARCAS </v>
          </cell>
          <cell r="K25" t="str">
            <v>ALAJUELA</v>
          </cell>
          <cell r="L25" t="str">
            <v>SAN CARLOS</v>
          </cell>
          <cell r="M25" t="str">
            <v xml:space="preserve">AGUAS ZARCAS </v>
          </cell>
          <cell r="N25" t="str">
            <v>AGUAS ZARCAS</v>
          </cell>
          <cell r="O25" t="str">
            <v>PUBLICA</v>
          </cell>
          <cell r="P25" t="str">
            <v>24744189</v>
          </cell>
          <cell r="Q25" t="str">
            <v>24744189</v>
          </cell>
          <cell r="R25" t="str">
            <v>EDWARD SALAZAR CHACON</v>
          </cell>
          <cell r="S25">
            <v>24744189</v>
          </cell>
          <cell r="T25" t="str">
            <v>OLGER SANCHO CHACON</v>
          </cell>
          <cell r="U25">
            <v>24744058</v>
          </cell>
        </row>
        <row r="26">
          <cell r="A26" t="str">
            <v>4178</v>
          </cell>
          <cell r="B26" t="str">
            <v>00116</v>
          </cell>
          <cell r="C26" t="str">
            <v>C.T.P. DE VENECIA</v>
          </cell>
          <cell r="D26" t="str">
            <v>SAN CARLOS</v>
          </cell>
          <cell r="E26" t="str">
            <v>01</v>
          </cell>
          <cell r="F26" t="str">
            <v>2</v>
          </cell>
          <cell r="G26" t="str">
            <v>10</v>
          </cell>
          <cell r="H26" t="str">
            <v>05</v>
          </cell>
          <cell r="I26" t="str">
            <v>2-10-05</v>
          </cell>
          <cell r="J26" t="str">
            <v>ALAJUELA-SAN CARLOS-VENECIA</v>
          </cell>
          <cell r="K26" t="str">
            <v>ALAJUELA</v>
          </cell>
          <cell r="L26" t="str">
            <v>SAN CARLOS</v>
          </cell>
          <cell r="M26" t="str">
            <v>VENECIA</v>
          </cell>
          <cell r="N26" t="str">
            <v>SAN MARTIN</v>
          </cell>
          <cell r="O26" t="str">
            <v>PUBLICA</v>
          </cell>
          <cell r="P26" t="str">
            <v>24722059</v>
          </cell>
          <cell r="Q26" t="str">
            <v>24722059</v>
          </cell>
          <cell r="R26" t="str">
            <v>ANA DAISY ESQUIVEL VARGAS</v>
          </cell>
          <cell r="S26">
            <v>24722059</v>
          </cell>
          <cell r="T26" t="str">
            <v>MILDRED ALFARO ESQUIVEL</v>
          </cell>
          <cell r="U26">
            <v>24722182</v>
          </cell>
        </row>
        <row r="27">
          <cell r="A27" t="str">
            <v>4180</v>
          </cell>
          <cell r="B27" t="str">
            <v>00117</v>
          </cell>
          <cell r="C27" t="str">
            <v>C.T.P. DE PITAL</v>
          </cell>
          <cell r="D27" t="str">
            <v>SAN CARLOS</v>
          </cell>
          <cell r="E27" t="str">
            <v>05</v>
          </cell>
          <cell r="F27" t="str">
            <v>2</v>
          </cell>
          <cell r="G27" t="str">
            <v>10</v>
          </cell>
          <cell r="H27" t="str">
            <v>06</v>
          </cell>
          <cell r="I27" t="str">
            <v>2-10-06</v>
          </cell>
          <cell r="J27" t="str">
            <v>ALAJUELA-SAN CARLOS-PITAL</v>
          </cell>
          <cell r="K27" t="str">
            <v>ALAJUELA</v>
          </cell>
          <cell r="L27" t="str">
            <v>SAN CARLOS</v>
          </cell>
          <cell r="M27" t="str">
            <v>PITAL</v>
          </cell>
          <cell r="N27" t="str">
            <v>PITAL</v>
          </cell>
          <cell r="O27" t="str">
            <v>PUBLICA</v>
          </cell>
          <cell r="P27" t="str">
            <v>24733037</v>
          </cell>
          <cell r="Q27">
            <v>24731689</v>
          </cell>
          <cell r="R27" t="str">
            <v>ROBERTO GERARDO CESPEDES MORA</v>
          </cell>
          <cell r="S27">
            <v>24733037</v>
          </cell>
          <cell r="T27" t="str">
            <v>MARIA DE LOS ANGELES SOLIS ALVARDO</v>
          </cell>
          <cell r="U27">
            <v>83187649</v>
          </cell>
        </row>
        <row r="28">
          <cell r="A28" t="str">
            <v>4179</v>
          </cell>
          <cell r="B28" t="str">
            <v>00118</v>
          </cell>
          <cell r="C28" t="str">
            <v>C.T.P. LA FORTUNA</v>
          </cell>
          <cell r="D28" t="str">
            <v>SAN CARLOS</v>
          </cell>
          <cell r="E28" t="str">
            <v>06</v>
          </cell>
          <cell r="F28" t="str">
            <v>2</v>
          </cell>
          <cell r="G28" t="str">
            <v>10</v>
          </cell>
          <cell r="H28" t="str">
            <v>07</v>
          </cell>
          <cell r="I28" t="str">
            <v>2-10-07</v>
          </cell>
          <cell r="J28" t="str">
            <v>ALAJUELA-SAN CARLOS-FORTUNA</v>
          </cell>
          <cell r="K28" t="str">
            <v>ALAJUELA</v>
          </cell>
          <cell r="L28" t="str">
            <v>SAN CARLOS</v>
          </cell>
          <cell r="M28" t="str">
            <v>FORTUNA</v>
          </cell>
          <cell r="N28" t="str">
            <v>LA FORTUNA</v>
          </cell>
          <cell r="O28" t="str">
            <v>PUBLICA</v>
          </cell>
          <cell r="P28" t="str">
            <v>24799037</v>
          </cell>
          <cell r="Q28" t="str">
            <v>-</v>
          </cell>
          <cell r="R28" t="str">
            <v>JULIO MADRIGAL CSTELLANOS</v>
          </cell>
          <cell r="S28" t="str">
            <v>24799037</v>
          </cell>
          <cell r="T28" t="str">
            <v>EDGAR GARCIA OCON</v>
          </cell>
          <cell r="U28" t="str">
            <v>24799162</v>
          </cell>
        </row>
        <row r="29">
          <cell r="A29" t="str">
            <v>4182</v>
          </cell>
          <cell r="B29" t="str">
            <v>00119</v>
          </cell>
          <cell r="C29" t="str">
            <v>C.T.P. SANTA ROSA</v>
          </cell>
          <cell r="D29" t="str">
            <v>SAN CARLOS</v>
          </cell>
          <cell r="E29" t="str">
            <v>08</v>
          </cell>
          <cell r="F29" t="str">
            <v>2</v>
          </cell>
          <cell r="G29" t="str">
            <v>10</v>
          </cell>
          <cell r="H29" t="str">
            <v>13</v>
          </cell>
          <cell r="I29" t="str">
            <v>2-10-13</v>
          </cell>
          <cell r="J29" t="str">
            <v>ALAJUELA-SAN CARLOS-POCOSOL</v>
          </cell>
          <cell r="K29" t="str">
            <v>ALAJUELA</v>
          </cell>
          <cell r="L29" t="str">
            <v>SAN CARLOS</v>
          </cell>
          <cell r="M29" t="str">
            <v>POCOSOL</v>
          </cell>
          <cell r="N29" t="str">
            <v>SANTA ROSA</v>
          </cell>
          <cell r="O29" t="str">
            <v>PUBLICA</v>
          </cell>
          <cell r="P29" t="str">
            <v>24777012</v>
          </cell>
          <cell r="Q29" t="str">
            <v>24777021</v>
          </cell>
          <cell r="R29" t="str">
            <v>ABRAHAM BARBOZA GOMEZ</v>
          </cell>
          <cell r="S29">
            <v>89317589</v>
          </cell>
          <cell r="T29" t="str">
            <v>IRENE CECILIA RAMIREZ SANCHEZ</v>
          </cell>
          <cell r="U29">
            <v>24777082</v>
          </cell>
        </row>
        <row r="30">
          <cell r="A30" t="str">
            <v>4175</v>
          </cell>
          <cell r="B30" t="str">
            <v>00121</v>
          </cell>
          <cell r="C30" t="str">
            <v>C.T.P. FRANCISCO JOSE ORLICH BOLMARCICH</v>
          </cell>
          <cell r="D30" t="str">
            <v>OCCIDENTE</v>
          </cell>
          <cell r="E30" t="str">
            <v>04</v>
          </cell>
          <cell r="F30" t="str">
            <v>2</v>
          </cell>
          <cell r="G30" t="str">
            <v>12</v>
          </cell>
          <cell r="H30" t="str">
            <v>01</v>
          </cell>
          <cell r="I30" t="str">
            <v>2-12-01</v>
          </cell>
          <cell r="J30" t="str">
            <v>ALAJUELA-SARCHI-SARCHI NORTE</v>
          </cell>
          <cell r="K30" t="str">
            <v>ALAJUELA</v>
          </cell>
          <cell r="L30" t="str">
            <v>SARCHI</v>
          </cell>
          <cell r="M30" t="str">
            <v>SARCHI NORTE</v>
          </cell>
          <cell r="N30" t="str">
            <v>CALLE COLEGIO</v>
          </cell>
          <cell r="O30" t="str">
            <v>PUBLICA</v>
          </cell>
          <cell r="P30" t="str">
            <v>24544012</v>
          </cell>
          <cell r="Q30" t="str">
            <v>24541675</v>
          </cell>
          <cell r="R30" t="str">
            <v>JONATHAN HERRERA PORRAS</v>
          </cell>
          <cell r="S30" t="str">
            <v>24544012</v>
          </cell>
          <cell r="T30" t="str">
            <v>ALVARO QUESADA ALFARO</v>
          </cell>
          <cell r="U30" t="str">
            <v>24541063</v>
          </cell>
        </row>
        <row r="31">
          <cell r="A31" t="str">
            <v>4232</v>
          </cell>
          <cell r="B31" t="str">
            <v>00122</v>
          </cell>
          <cell r="C31" t="str">
            <v>C.T.P. UPALA</v>
          </cell>
          <cell r="D31" t="str">
            <v>ZONA NORTE-NORTE</v>
          </cell>
          <cell r="E31" t="str">
            <v>01</v>
          </cell>
          <cell r="F31" t="str">
            <v>2</v>
          </cell>
          <cell r="G31" t="str">
            <v>13</v>
          </cell>
          <cell r="H31" t="str">
            <v>01</v>
          </cell>
          <cell r="I31" t="str">
            <v>2-13-01</v>
          </cell>
          <cell r="J31" t="str">
            <v>ALAJUELA-UPALA-UPALA</v>
          </cell>
          <cell r="K31" t="str">
            <v>ALAJUELA</v>
          </cell>
          <cell r="L31" t="str">
            <v>UPALA</v>
          </cell>
          <cell r="M31" t="str">
            <v>UPALA</v>
          </cell>
          <cell r="N31" t="str">
            <v>UPALA</v>
          </cell>
          <cell r="O31" t="str">
            <v>PUBLICA</v>
          </cell>
          <cell r="P31" t="str">
            <v>24700081</v>
          </cell>
          <cell r="Q31" t="str">
            <v>24700081</v>
          </cell>
          <cell r="R31" t="str">
            <v>GRICELDA ELIZONDO AGUILAR</v>
          </cell>
          <cell r="S31" t="str">
            <v>24700081</v>
          </cell>
          <cell r="T31" t="str">
            <v>JUAN CARLOS PICADO DELGADO</v>
          </cell>
          <cell r="U31" t="str">
            <v>24700533</v>
          </cell>
        </row>
        <row r="32">
          <cell r="A32" t="str">
            <v>4177</v>
          </cell>
          <cell r="B32" t="str">
            <v>00123</v>
          </cell>
          <cell r="C32" t="str">
            <v>C.T.P. LOS CHILES</v>
          </cell>
          <cell r="D32" t="str">
            <v>SAN CARLOS</v>
          </cell>
          <cell r="E32" t="str">
            <v>09</v>
          </cell>
          <cell r="F32" t="str">
            <v>2</v>
          </cell>
          <cell r="G32" t="str">
            <v>14</v>
          </cell>
          <cell r="H32" t="str">
            <v>01</v>
          </cell>
          <cell r="I32" t="str">
            <v>2-14-01</v>
          </cell>
          <cell r="J32" t="str">
            <v>ALAJUELA-LOS CHILES-LOS CHILES</v>
          </cell>
          <cell r="K32" t="str">
            <v>ALAJUELA</v>
          </cell>
          <cell r="L32" t="str">
            <v>LOS CHILES</v>
          </cell>
          <cell r="M32" t="str">
            <v>LOS CHILES</v>
          </cell>
          <cell r="N32" t="str">
            <v>LOS CHILES</v>
          </cell>
          <cell r="O32" t="str">
            <v>PUBLICA</v>
          </cell>
          <cell r="P32" t="str">
            <v>24711110</v>
          </cell>
          <cell r="Q32" t="str">
            <v>24711110</v>
          </cell>
          <cell r="R32" t="str">
            <v>KATTIA ZOLANDY MADRIGAL GOMEZ</v>
          </cell>
          <cell r="S32" t="str">
            <v>2471110</v>
          </cell>
          <cell r="T32" t="str">
            <v>ALBERTO ENRIQUE MATARRITA MELENDEZ</v>
          </cell>
          <cell r="U32">
            <v>24711101</v>
          </cell>
        </row>
        <row r="33">
          <cell r="A33" t="str">
            <v>4181</v>
          </cell>
          <cell r="B33" t="str">
            <v>00124</v>
          </cell>
          <cell r="C33" t="str">
            <v>C.T.P. DE GUATUSO</v>
          </cell>
          <cell r="D33" t="str">
            <v>ZONA NORTE-NORTE</v>
          </cell>
          <cell r="E33" t="str">
            <v>05</v>
          </cell>
          <cell r="F33" t="str">
            <v>2</v>
          </cell>
          <cell r="G33" t="str">
            <v>15</v>
          </cell>
          <cell r="H33" t="str">
            <v>01</v>
          </cell>
          <cell r="I33" t="str">
            <v>2-15-01</v>
          </cell>
          <cell r="J33" t="str">
            <v>ALAJUELA-GUATUSO-SAN RAFAEL</v>
          </cell>
          <cell r="K33" t="str">
            <v>ALAJUELA</v>
          </cell>
          <cell r="L33" t="str">
            <v>GUATUSO</v>
          </cell>
          <cell r="M33" t="str">
            <v>SAN RAFAEL</v>
          </cell>
          <cell r="N33" t="str">
            <v>SAN RAFAEL</v>
          </cell>
          <cell r="O33" t="str">
            <v>PUBLICA</v>
          </cell>
          <cell r="P33">
            <v>24640428</v>
          </cell>
          <cell r="Q33">
            <v>24640427</v>
          </cell>
          <cell r="R33" t="str">
            <v>JORGE VEGA VALLEJO</v>
          </cell>
          <cell r="S33">
            <v>24640428</v>
          </cell>
          <cell r="T33" t="str">
            <v>VIRGILIO VILLEGAS GONZALEZ</v>
          </cell>
          <cell r="U33">
            <v>24640011</v>
          </cell>
        </row>
        <row r="34">
          <cell r="A34" t="str">
            <v>4184</v>
          </cell>
          <cell r="B34" t="str">
            <v>00130</v>
          </cell>
          <cell r="C34" t="str">
            <v>C.T.P. COVAO DIURNO</v>
          </cell>
          <cell r="D34" t="str">
            <v>CARTAGO</v>
          </cell>
          <cell r="E34" t="str">
            <v>02</v>
          </cell>
          <cell r="F34" t="str">
            <v>3</v>
          </cell>
          <cell r="G34" t="str">
            <v>01</v>
          </cell>
          <cell r="H34" t="str">
            <v>04</v>
          </cell>
          <cell r="I34" t="str">
            <v>3-01-04</v>
          </cell>
          <cell r="J34" t="str">
            <v>CARTAGO-CARTAGO-SAN NICOLAS</v>
          </cell>
          <cell r="K34" t="str">
            <v>CARTAGO</v>
          </cell>
          <cell r="L34" t="str">
            <v>CARTAGO</v>
          </cell>
          <cell r="M34" t="str">
            <v>SAN NICOLAS</v>
          </cell>
          <cell r="N34" t="str">
            <v>LA POLVORA</v>
          </cell>
          <cell r="O34" t="str">
            <v>SUBVENCIONADA</v>
          </cell>
          <cell r="P34" t="str">
            <v>25370505</v>
          </cell>
          <cell r="Q34" t="str">
            <v>25372223</v>
          </cell>
          <cell r="R34" t="str">
            <v>JOSE ORTEGA VASQUEZ</v>
          </cell>
          <cell r="S34">
            <v>25370505</v>
          </cell>
          <cell r="T34" t="str">
            <v>ZIANE SOTO UREÑA</v>
          </cell>
          <cell r="U34">
            <v>25371825</v>
          </cell>
        </row>
        <row r="35">
          <cell r="A35" t="str">
            <v>4161</v>
          </cell>
          <cell r="B35" t="str">
            <v>00132</v>
          </cell>
          <cell r="C35" t="str">
            <v>C.T.P. SAN JUAN SUR</v>
          </cell>
          <cell r="D35" t="str">
            <v>DESAMPARADOS</v>
          </cell>
          <cell r="E35" t="str">
            <v>04</v>
          </cell>
          <cell r="F35" t="str">
            <v>3</v>
          </cell>
          <cell r="G35" t="str">
            <v>01</v>
          </cell>
          <cell r="H35" t="str">
            <v>07</v>
          </cell>
          <cell r="I35" t="str">
            <v>3-01-07</v>
          </cell>
          <cell r="J35" t="str">
            <v>CARTAGO-CARTAGO-CORRALILLO</v>
          </cell>
          <cell r="K35" t="str">
            <v>CARTAGO</v>
          </cell>
          <cell r="L35" t="str">
            <v>CARTAGO</v>
          </cell>
          <cell r="M35" t="str">
            <v>CORRALILLO</v>
          </cell>
          <cell r="N35" t="str">
            <v>SAN JUAN SUR</v>
          </cell>
          <cell r="O35" t="str">
            <v>PUBLICA</v>
          </cell>
          <cell r="P35" t="str">
            <v>25480733</v>
          </cell>
          <cell r="Q35" t="str">
            <v>25489813</v>
          </cell>
          <cell r="R35" t="str">
            <v>ELIZABETH LOPEZ HIDALGO</v>
          </cell>
          <cell r="S35" t="str">
            <v>88316313</v>
          </cell>
          <cell r="T35" t="str">
            <v>ANIBELSY ANTONIO GRANADOS MONGE</v>
          </cell>
          <cell r="U35">
            <v>25480522</v>
          </cell>
        </row>
        <row r="36">
          <cell r="A36" t="str">
            <v>5082</v>
          </cell>
          <cell r="B36" t="str">
            <v>00134</v>
          </cell>
          <cell r="C36" t="str">
            <v>C.T.P. MARIO QUIROS SASSO</v>
          </cell>
          <cell r="D36" t="str">
            <v>CARTAGO</v>
          </cell>
          <cell r="E36" t="str">
            <v>06</v>
          </cell>
          <cell r="F36" t="str">
            <v>3</v>
          </cell>
          <cell r="G36" t="str">
            <v>03</v>
          </cell>
          <cell r="H36" t="str">
            <v>01</v>
          </cell>
          <cell r="I36" t="str">
            <v>3-03-01</v>
          </cell>
          <cell r="J36" t="str">
            <v>CARTAGO-LA UNION-TRES RIOS</v>
          </cell>
          <cell r="K36" t="str">
            <v>CARTAGO</v>
          </cell>
          <cell r="L36" t="str">
            <v>LA UNION</v>
          </cell>
          <cell r="M36" t="str">
            <v>TRES RIOS</v>
          </cell>
          <cell r="N36" t="str">
            <v>TRES RIOS</v>
          </cell>
          <cell r="O36" t="str">
            <v>PUBLICA</v>
          </cell>
          <cell r="P36" t="str">
            <v>22795239</v>
          </cell>
          <cell r="Q36" t="str">
            <v>22795206</v>
          </cell>
          <cell r="R36" t="str">
            <v>FERNANDO TORRES QUIROS</v>
          </cell>
          <cell r="S36">
            <v>22795206</v>
          </cell>
          <cell r="T36" t="str">
            <v>JUAN MARTIN ROJAS GOMEZ</v>
          </cell>
          <cell r="U36">
            <v>22792767</v>
          </cell>
        </row>
        <row r="37">
          <cell r="A37" t="str">
            <v>4189</v>
          </cell>
          <cell r="B37" t="str">
            <v>00137</v>
          </cell>
          <cell r="C37" t="str">
            <v>C.T.P. LA SUIZA</v>
          </cell>
          <cell r="D37" t="str">
            <v>TURRIALBA</v>
          </cell>
          <cell r="E37" t="str">
            <v>03</v>
          </cell>
          <cell r="F37" t="str">
            <v>3</v>
          </cell>
          <cell r="G37" t="str">
            <v>05</v>
          </cell>
          <cell r="H37" t="str">
            <v>02</v>
          </cell>
          <cell r="I37" t="str">
            <v>3-05-02</v>
          </cell>
          <cell r="J37" t="str">
            <v>CARTAGO-TURRIALBA-LA SUIZA</v>
          </cell>
          <cell r="K37" t="str">
            <v>CARTAGO</v>
          </cell>
          <cell r="L37" t="str">
            <v>TURRIALBA</v>
          </cell>
          <cell r="M37" t="str">
            <v>LA SUIZA</v>
          </cell>
          <cell r="N37" t="str">
            <v>LA SUIZA</v>
          </cell>
          <cell r="O37" t="str">
            <v>PUBLICA</v>
          </cell>
          <cell r="P37" t="str">
            <v>25311067</v>
          </cell>
          <cell r="Q37">
            <v>89847666</v>
          </cell>
          <cell r="R37" t="str">
            <v>RICHARD ZUÑIGA MESEN</v>
          </cell>
          <cell r="S37">
            <v>25311067</v>
          </cell>
          <cell r="T37" t="str">
            <v>EVELIN QUIROS ARCE</v>
          </cell>
          <cell r="U37">
            <v>25567876</v>
          </cell>
        </row>
        <row r="38">
          <cell r="A38" t="str">
            <v>4185</v>
          </cell>
          <cell r="B38" t="str">
            <v>00138</v>
          </cell>
          <cell r="C38" t="str">
            <v>C.T.P. DE PACAYAS</v>
          </cell>
          <cell r="D38" t="str">
            <v>CARTAGO</v>
          </cell>
          <cell r="E38" t="str">
            <v>04</v>
          </cell>
          <cell r="F38" t="str">
            <v>3</v>
          </cell>
          <cell r="G38" t="str">
            <v>06</v>
          </cell>
          <cell r="H38" t="str">
            <v>01</v>
          </cell>
          <cell r="I38" t="str">
            <v>3-06-01</v>
          </cell>
          <cell r="J38" t="str">
            <v>CARTAGO-ALVARADO-PACAYAS</v>
          </cell>
          <cell r="K38" t="str">
            <v>CARTAGO</v>
          </cell>
          <cell r="L38" t="str">
            <v>ALVARADO</v>
          </cell>
          <cell r="M38" t="str">
            <v>PACAYAS</v>
          </cell>
          <cell r="N38" t="str">
            <v>PACAYAS</v>
          </cell>
          <cell r="O38" t="str">
            <v>PUBLICA</v>
          </cell>
          <cell r="P38" t="str">
            <v>25344027</v>
          </cell>
          <cell r="Q38" t="str">
            <v>-</v>
          </cell>
          <cell r="R38" t="str">
            <v>JORGE MARIO GONZALEZ MATAMOROS</v>
          </cell>
          <cell r="S38" t="str">
            <v>25344127</v>
          </cell>
          <cell r="T38" t="str">
            <v>KATTIA ARAYA ARAYA</v>
          </cell>
          <cell r="U38" t="str">
            <v>25515483</v>
          </cell>
        </row>
        <row r="39">
          <cell r="A39" t="str">
            <v>4191</v>
          </cell>
          <cell r="B39" t="str">
            <v>00144</v>
          </cell>
          <cell r="C39" t="str">
            <v>C.T.P. DE HEREDIA</v>
          </cell>
          <cell r="D39" t="str">
            <v>HEREDIA</v>
          </cell>
          <cell r="E39" t="str">
            <v>01</v>
          </cell>
          <cell r="F39" t="str">
            <v>4</v>
          </cell>
          <cell r="G39" t="str">
            <v>01</v>
          </cell>
          <cell r="H39" t="str">
            <v>01</v>
          </cell>
          <cell r="I39" t="str">
            <v>4-01-01</v>
          </cell>
          <cell r="J39" t="str">
            <v>HEREDIA-HEREDIA-HEREDIA</v>
          </cell>
          <cell r="K39" t="str">
            <v>HEREDIA</v>
          </cell>
          <cell r="L39" t="str">
            <v>HEREDIA</v>
          </cell>
          <cell r="M39" t="str">
            <v>HEREDIA</v>
          </cell>
          <cell r="N39" t="str">
            <v>FATIMA</v>
          </cell>
          <cell r="O39" t="str">
            <v>PUBLICA</v>
          </cell>
          <cell r="P39" t="str">
            <v>22615289</v>
          </cell>
          <cell r="Q39" t="str">
            <v>22615290</v>
          </cell>
          <cell r="R39" t="str">
            <v>GILBERT GONZALEZ GONZALEZ</v>
          </cell>
          <cell r="S39" t="str">
            <v>22615289</v>
          </cell>
          <cell r="T39" t="str">
            <v>WALTER CERDAS MONTANO</v>
          </cell>
          <cell r="U39" t="str">
            <v>22604275</v>
          </cell>
        </row>
        <row r="40">
          <cell r="A40" t="str">
            <v>4192</v>
          </cell>
          <cell r="B40" t="str">
            <v>00148</v>
          </cell>
          <cell r="C40" t="str">
            <v>C.T.P. DE ULLOA</v>
          </cell>
          <cell r="D40" t="str">
            <v>HEREDIA</v>
          </cell>
          <cell r="E40" t="str">
            <v>07</v>
          </cell>
          <cell r="F40" t="str">
            <v>4</v>
          </cell>
          <cell r="G40" t="str">
            <v>01</v>
          </cell>
          <cell r="H40" t="str">
            <v>04</v>
          </cell>
          <cell r="I40" t="str">
            <v>4-01-04</v>
          </cell>
          <cell r="J40" t="str">
            <v>HEREDIA-HEREDIA-ULLOA</v>
          </cell>
          <cell r="K40" t="str">
            <v>HEREDIA</v>
          </cell>
          <cell r="L40" t="str">
            <v>HEREDIA</v>
          </cell>
          <cell r="M40" t="str">
            <v>ULLOA</v>
          </cell>
          <cell r="N40" t="str">
            <v>ULLOA</v>
          </cell>
          <cell r="O40" t="str">
            <v>PUBLICA</v>
          </cell>
          <cell r="P40" t="str">
            <v>22938390</v>
          </cell>
          <cell r="Q40" t="str">
            <v>22938390</v>
          </cell>
          <cell r="R40" t="str">
            <v>MARICELA GONZALEZ ALFARO</v>
          </cell>
          <cell r="S40" t="str">
            <v>22938390</v>
          </cell>
          <cell r="T40" t="str">
            <v>ALEJANDRO ROJAS SABORIO</v>
          </cell>
          <cell r="U40" t="str">
            <v>22654304</v>
          </cell>
        </row>
        <row r="41">
          <cell r="A41" t="str">
            <v>4193</v>
          </cell>
          <cell r="B41" t="str">
            <v>00159</v>
          </cell>
          <cell r="C41" t="str">
            <v>C.T.P. PUERTO VIEJO</v>
          </cell>
          <cell r="D41" t="str">
            <v>SARAPIQUI</v>
          </cell>
          <cell r="E41" t="str">
            <v>03</v>
          </cell>
          <cell r="F41" t="str">
            <v>4</v>
          </cell>
          <cell r="G41" t="str">
            <v>10</v>
          </cell>
          <cell r="H41" t="str">
            <v>01</v>
          </cell>
          <cell r="I41" t="str">
            <v>4-10-01</v>
          </cell>
          <cell r="J41" t="str">
            <v>HEREDIA-SARAPIQUI-PUERTO VIEJO</v>
          </cell>
          <cell r="K41" t="str">
            <v>HEREDIA</v>
          </cell>
          <cell r="L41" t="str">
            <v>SARAPIQUI</v>
          </cell>
          <cell r="M41" t="str">
            <v>PUERTO VIEJO</v>
          </cell>
          <cell r="N41" t="str">
            <v>PUERTO VIEJO</v>
          </cell>
          <cell r="O41" t="str">
            <v>PUBLICA</v>
          </cell>
          <cell r="P41" t="str">
            <v>27667246</v>
          </cell>
          <cell r="Q41" t="str">
            <v>27666172</v>
          </cell>
          <cell r="R41" t="str">
            <v>RAFAEL ANGEL QUIROS SEGURA</v>
          </cell>
          <cell r="S41" t="str">
            <v>27667246</v>
          </cell>
          <cell r="T41" t="str">
            <v>ZAIDA ALFARO ESQUIVEL</v>
          </cell>
          <cell r="U41" t="str">
            <v>27666283</v>
          </cell>
        </row>
        <row r="42">
          <cell r="A42" t="str">
            <v>4194</v>
          </cell>
          <cell r="B42" t="str">
            <v>00162</v>
          </cell>
          <cell r="C42" t="str">
            <v>C.T.P. LIBERIA</v>
          </cell>
          <cell r="D42" t="str">
            <v>LIBERIA</v>
          </cell>
          <cell r="E42" t="str">
            <v>02</v>
          </cell>
          <cell r="F42" t="str">
            <v>5</v>
          </cell>
          <cell r="G42" t="str">
            <v>01</v>
          </cell>
          <cell r="H42" t="str">
            <v>01</v>
          </cell>
          <cell r="I42" t="str">
            <v>5-01-01</v>
          </cell>
          <cell r="J42" t="str">
            <v>GUANACASTE-LIBERIA-LIBERIA</v>
          </cell>
          <cell r="K42" t="str">
            <v>GUANACASTE</v>
          </cell>
          <cell r="L42" t="str">
            <v>LIBERIA</v>
          </cell>
          <cell r="M42" t="str">
            <v>LIBERIA</v>
          </cell>
          <cell r="N42" t="str">
            <v>BARRIO EL CAPULIN</v>
          </cell>
          <cell r="O42" t="str">
            <v>PUBLICA</v>
          </cell>
          <cell r="P42" t="str">
            <v>26660506</v>
          </cell>
          <cell r="Q42" t="str">
            <v>-</v>
          </cell>
          <cell r="R42" t="str">
            <v>HECTOR LUIS BRICEÑO HERNANDEZ</v>
          </cell>
          <cell r="S42" t="str">
            <v>89960197</v>
          </cell>
          <cell r="T42" t="str">
            <v>NIDIAM DEL CARMEN GUTIERREZ FERNANDEZ</v>
          </cell>
          <cell r="U42" t="str">
            <v>26657743</v>
          </cell>
        </row>
        <row r="43">
          <cell r="A43" t="str">
            <v>4198</v>
          </cell>
          <cell r="B43" t="str">
            <v>00165</v>
          </cell>
          <cell r="C43" t="str">
            <v>C.T.P. DE NICOYA</v>
          </cell>
          <cell r="D43" t="str">
            <v>NICOYA</v>
          </cell>
          <cell r="E43" t="str">
            <v>01</v>
          </cell>
          <cell r="F43" t="str">
            <v>5</v>
          </cell>
          <cell r="G43" t="str">
            <v>02</v>
          </cell>
          <cell r="H43" t="str">
            <v>01</v>
          </cell>
          <cell r="I43" t="str">
            <v>5-02-01</v>
          </cell>
          <cell r="J43" t="str">
            <v>GUANACASTE-NICOYA-NICOYA</v>
          </cell>
          <cell r="K43" t="str">
            <v>GUANACASTE</v>
          </cell>
          <cell r="L43" t="str">
            <v>NICOYA</v>
          </cell>
          <cell r="M43" t="str">
            <v>NICOYA</v>
          </cell>
          <cell r="N43" t="str">
            <v>EL INVU</v>
          </cell>
          <cell r="O43" t="str">
            <v>PUBLICA</v>
          </cell>
          <cell r="P43" t="str">
            <v>26855292</v>
          </cell>
          <cell r="Q43" t="str">
            <v>26855292</v>
          </cell>
          <cell r="R43" t="str">
            <v>WILBER UGARTE MEDINA</v>
          </cell>
          <cell r="S43" t="str">
            <v>26855292</v>
          </cell>
          <cell r="T43" t="str">
            <v>HANNIA AVILA QUIROS</v>
          </cell>
          <cell r="U43">
            <v>26867009</v>
          </cell>
        </row>
        <row r="44">
          <cell r="A44" t="str">
            <v>4199</v>
          </cell>
          <cell r="B44" t="str">
            <v>00167</v>
          </cell>
          <cell r="C44" t="str">
            <v>C.T.P. LA MANSION</v>
          </cell>
          <cell r="D44" t="str">
            <v>NICOYA</v>
          </cell>
          <cell r="E44" t="str">
            <v>03</v>
          </cell>
          <cell r="F44" t="str">
            <v>5</v>
          </cell>
          <cell r="G44" t="str">
            <v>02</v>
          </cell>
          <cell r="H44" t="str">
            <v>02</v>
          </cell>
          <cell r="I44" t="str">
            <v>5-02-02</v>
          </cell>
          <cell r="J44" t="str">
            <v>GUANACASTE-NICOYA-MANSION</v>
          </cell>
          <cell r="K44" t="str">
            <v>GUANACASTE</v>
          </cell>
          <cell r="L44" t="str">
            <v>NICOYA</v>
          </cell>
          <cell r="M44" t="str">
            <v>MANSION</v>
          </cell>
          <cell r="N44" t="str">
            <v>LA MANSION</v>
          </cell>
          <cell r="O44" t="str">
            <v>PUBLICA</v>
          </cell>
          <cell r="P44" t="str">
            <v>26591313</v>
          </cell>
          <cell r="Q44" t="str">
            <v>26593333</v>
          </cell>
          <cell r="R44" t="str">
            <v>MANUEL BALTODANO ENRIQUEZ</v>
          </cell>
          <cell r="S44" t="str">
            <v>26591313</v>
          </cell>
          <cell r="T44" t="str">
            <v>SUSAN PATRICIA OBANDO PEREZ</v>
          </cell>
          <cell r="U44" t="str">
            <v>26853425</v>
          </cell>
        </row>
        <row r="45">
          <cell r="A45" t="str">
            <v>4200</v>
          </cell>
          <cell r="B45" t="str">
            <v>00168</v>
          </cell>
          <cell r="C45" t="str">
            <v>C.T.P. DE CORRALILLO</v>
          </cell>
          <cell r="D45" t="str">
            <v>NICOYA</v>
          </cell>
          <cell r="E45" t="str">
            <v>04</v>
          </cell>
          <cell r="F45" t="str">
            <v>5</v>
          </cell>
          <cell r="G45" t="str">
            <v>02</v>
          </cell>
          <cell r="H45" t="str">
            <v>03</v>
          </cell>
          <cell r="I45" t="str">
            <v>5-02-03</v>
          </cell>
          <cell r="J45" t="str">
            <v>GUANACASTE-NICOYA-SAN ANTONIO</v>
          </cell>
          <cell r="K45" t="str">
            <v>GUANACASTE</v>
          </cell>
          <cell r="L45" t="str">
            <v>NICOYA</v>
          </cell>
          <cell r="M45" t="str">
            <v>SAN ANTONIO</v>
          </cell>
          <cell r="N45" t="str">
            <v>CORRALILLO</v>
          </cell>
          <cell r="O45" t="str">
            <v>PUBLICA</v>
          </cell>
          <cell r="P45" t="str">
            <v>45001829</v>
          </cell>
          <cell r="Q45" t="str">
            <v>88945445</v>
          </cell>
          <cell r="R45" t="str">
            <v>MARIA BENITA GOMEZ MORENO</v>
          </cell>
          <cell r="S45">
            <v>88393491</v>
          </cell>
          <cell r="T45" t="str">
            <v>YORLENY PADILLA MATARRITA</v>
          </cell>
          <cell r="U45" t="str">
            <v>26853425</v>
          </cell>
        </row>
        <row r="46">
          <cell r="A46" t="str">
            <v>4203</v>
          </cell>
          <cell r="B46" t="str">
            <v>00170</v>
          </cell>
          <cell r="C46" t="str">
            <v>C.T.P. DE SANTA CRUZ</v>
          </cell>
          <cell r="D46" t="str">
            <v>SANTA CRUZ</v>
          </cell>
          <cell r="E46" t="str">
            <v>07</v>
          </cell>
          <cell r="F46" t="str">
            <v>5</v>
          </cell>
          <cell r="G46" t="str">
            <v>03</v>
          </cell>
          <cell r="H46" t="str">
            <v>01</v>
          </cell>
          <cell r="I46" t="str">
            <v>5-03-01</v>
          </cell>
          <cell r="J46" t="str">
            <v>GUANACASTE-SANTA CRUZ-SANTA CRUZ</v>
          </cell>
          <cell r="K46" t="str">
            <v>GUANACASTE</v>
          </cell>
          <cell r="L46" t="str">
            <v>SANTA CRUZ</v>
          </cell>
          <cell r="M46" t="str">
            <v>SANTA CRUZ</v>
          </cell>
          <cell r="N46" t="str">
            <v>BARRIO EL GUAYABAL</v>
          </cell>
          <cell r="O46" t="str">
            <v>PUBLICA</v>
          </cell>
          <cell r="P46" t="str">
            <v>26800315</v>
          </cell>
          <cell r="Q46" t="str">
            <v>26800315</v>
          </cell>
          <cell r="R46" t="str">
            <v>DIDIER BRICEÑO GOMEZ</v>
          </cell>
          <cell r="S46" t="str">
            <v>26800315</v>
          </cell>
          <cell r="T46" t="str">
            <v>LUZ MARY MARIN BRICEÑO</v>
          </cell>
          <cell r="U46">
            <v>85975452</v>
          </cell>
        </row>
        <row r="47">
          <cell r="A47" t="str">
            <v>4202</v>
          </cell>
          <cell r="B47" t="str">
            <v>00171</v>
          </cell>
          <cell r="C47" t="str">
            <v>C.T.P. 27 DE ABRIL</v>
          </cell>
          <cell r="D47" t="str">
            <v>SANTA CRUZ</v>
          </cell>
          <cell r="E47" t="str">
            <v>02</v>
          </cell>
          <cell r="F47" t="str">
            <v>5</v>
          </cell>
          <cell r="G47" t="str">
            <v>03</v>
          </cell>
          <cell r="H47" t="str">
            <v>03</v>
          </cell>
          <cell r="I47" t="str">
            <v>5-03-03</v>
          </cell>
          <cell r="J47" t="str">
            <v>GUANACASTE-SANTA CRUZ-VEINTISIETE DE ABRIL</v>
          </cell>
          <cell r="K47" t="str">
            <v>GUANACASTE</v>
          </cell>
          <cell r="L47" t="str">
            <v>SANTA CRUZ</v>
          </cell>
          <cell r="M47" t="str">
            <v>VEINTISIETE DE ABRIL</v>
          </cell>
          <cell r="N47" t="str">
            <v>LOS JOBOS</v>
          </cell>
          <cell r="O47" t="str">
            <v>PUBLICA</v>
          </cell>
          <cell r="P47" t="str">
            <v>26580054</v>
          </cell>
          <cell r="Q47" t="str">
            <v>26580054</v>
          </cell>
          <cell r="R47" t="str">
            <v>XIOMARA ROJAS RUIZ</v>
          </cell>
          <cell r="S47">
            <v>26580054</v>
          </cell>
          <cell r="T47" t="str">
            <v>ADRIANA MATARRITA ROSALES</v>
          </cell>
          <cell r="U47" t="str">
            <v>83909628</v>
          </cell>
        </row>
        <row r="48">
          <cell r="A48" t="str">
            <v>4205</v>
          </cell>
          <cell r="B48" t="str">
            <v>00172</v>
          </cell>
          <cell r="C48" t="str">
            <v>C.T.P. DE CARTAGENA</v>
          </cell>
          <cell r="D48" t="str">
            <v>SANTA CRUZ</v>
          </cell>
          <cell r="E48" t="str">
            <v>03</v>
          </cell>
          <cell r="F48" t="str">
            <v>5</v>
          </cell>
          <cell r="G48" t="str">
            <v>03</v>
          </cell>
          <cell r="H48" t="str">
            <v>05</v>
          </cell>
          <cell r="I48" t="str">
            <v>5-03-05</v>
          </cell>
          <cell r="J48" t="str">
            <v>GUANACASTE-SANTA CRUZ-CARTAGENA</v>
          </cell>
          <cell r="K48" t="str">
            <v>GUANACASTE</v>
          </cell>
          <cell r="L48" t="str">
            <v>SANTA CRUZ</v>
          </cell>
          <cell r="M48" t="str">
            <v>CARTAGENA</v>
          </cell>
          <cell r="N48" t="str">
            <v>CARTAGENA</v>
          </cell>
          <cell r="O48" t="str">
            <v>PUBLICA</v>
          </cell>
          <cell r="P48" t="str">
            <v>26750194</v>
          </cell>
          <cell r="Q48" t="str">
            <v>26750194</v>
          </cell>
          <cell r="R48" t="str">
            <v>ILSE VERONICA GUTIERREZ ATENCIO</v>
          </cell>
          <cell r="S48" t="str">
            <v>26750193</v>
          </cell>
          <cell r="T48" t="str">
            <v>DEYLIN ORTEGA GOMEZ</v>
          </cell>
          <cell r="U48" t="str">
            <v>26750475</v>
          </cell>
        </row>
        <row r="49">
          <cell r="A49" t="str">
            <v>4204</v>
          </cell>
          <cell r="B49" t="str">
            <v>00173</v>
          </cell>
          <cell r="C49" t="str">
            <v>C.T.P. SANTA BARBARA</v>
          </cell>
          <cell r="D49" t="str">
            <v>SANTA CRUZ</v>
          </cell>
          <cell r="E49" t="str">
            <v>07</v>
          </cell>
          <cell r="F49" t="str">
            <v>5</v>
          </cell>
          <cell r="G49" t="str">
            <v>03</v>
          </cell>
          <cell r="H49" t="str">
            <v>07</v>
          </cell>
          <cell r="I49" t="str">
            <v>5-03-07</v>
          </cell>
          <cell r="J49" t="str">
            <v>GUANACASTE-SANTA CRUZ-DIRIA</v>
          </cell>
          <cell r="K49" t="str">
            <v>GUANACASTE</v>
          </cell>
          <cell r="L49" t="str">
            <v>SANTA CRUZ</v>
          </cell>
          <cell r="M49" t="str">
            <v>DIRIA</v>
          </cell>
          <cell r="N49" t="str">
            <v>SANTA BARBARA</v>
          </cell>
          <cell r="O49" t="str">
            <v>PUBLICA</v>
          </cell>
          <cell r="P49" t="str">
            <v>26811882</v>
          </cell>
          <cell r="Q49" t="str">
            <v>-</v>
          </cell>
          <cell r="R49" t="str">
            <v>OLGER CASCANTE ACEVEDO</v>
          </cell>
          <cell r="S49" t="str">
            <v>26811882</v>
          </cell>
          <cell r="T49" t="str">
            <v>LUZ MARY MARIN BRICEÑO</v>
          </cell>
          <cell r="U49">
            <v>85975452</v>
          </cell>
        </row>
        <row r="50">
          <cell r="A50" t="str">
            <v>4195</v>
          </cell>
          <cell r="B50" t="str">
            <v>00175</v>
          </cell>
          <cell r="C50" t="str">
            <v>C.T.P. FORTUNA DE BAGACES</v>
          </cell>
          <cell r="D50" t="str">
            <v>LIBERIA</v>
          </cell>
          <cell r="E50" t="str">
            <v>03</v>
          </cell>
          <cell r="F50" t="str">
            <v>5</v>
          </cell>
          <cell r="G50" t="str">
            <v>04</v>
          </cell>
          <cell r="H50" t="str">
            <v>02</v>
          </cell>
          <cell r="I50" t="str">
            <v>5-04-02</v>
          </cell>
          <cell r="J50" t="str">
            <v>GUANACASTE-BAGACES-FORTUNA</v>
          </cell>
          <cell r="K50" t="str">
            <v>GUANACASTE</v>
          </cell>
          <cell r="L50" t="str">
            <v>BAGACES</v>
          </cell>
          <cell r="M50" t="str">
            <v>FORTUNA</v>
          </cell>
          <cell r="N50" t="str">
            <v>FORTUNA</v>
          </cell>
          <cell r="O50" t="str">
            <v>PUBLICA</v>
          </cell>
          <cell r="P50" t="str">
            <v>26730527</v>
          </cell>
          <cell r="Q50" t="str">
            <v>26730027</v>
          </cell>
          <cell r="R50" t="str">
            <v>GUILBERT ESPINOZA RAMIREZ</v>
          </cell>
          <cell r="S50" t="str">
            <v>89810905</v>
          </cell>
          <cell r="T50" t="str">
            <v>OSCAR LUIS VILLALOBOS VARGAS</v>
          </cell>
          <cell r="U50" t="str">
            <v>26711140</v>
          </cell>
        </row>
        <row r="51">
          <cell r="A51" t="str">
            <v>4201</v>
          </cell>
          <cell r="B51" t="str">
            <v>00176</v>
          </cell>
          <cell r="C51" t="str">
            <v>C.T.P. CARRILLO</v>
          </cell>
          <cell r="D51" t="str">
            <v>SANTA CRUZ</v>
          </cell>
          <cell r="E51" t="str">
            <v>05</v>
          </cell>
          <cell r="F51" t="str">
            <v>5</v>
          </cell>
          <cell r="G51" t="str">
            <v>05</v>
          </cell>
          <cell r="H51" t="str">
            <v>01</v>
          </cell>
          <cell r="I51" t="str">
            <v>5-05-01</v>
          </cell>
          <cell r="J51" t="str">
            <v>GUANACASTE-CARRILLO-FILADELFIA</v>
          </cell>
          <cell r="K51" t="str">
            <v>GUANACASTE</v>
          </cell>
          <cell r="L51" t="str">
            <v>CARRILLO</v>
          </cell>
          <cell r="M51" t="str">
            <v>FILADELFIA</v>
          </cell>
          <cell r="N51" t="str">
            <v>LOS JOCOTES</v>
          </cell>
          <cell r="O51" t="str">
            <v>PUBLICA</v>
          </cell>
          <cell r="P51" t="str">
            <v>26886103</v>
          </cell>
          <cell r="Q51" t="str">
            <v>26886103</v>
          </cell>
          <cell r="R51" t="str">
            <v>REBECA ARNESTO TOLEDO</v>
          </cell>
          <cell r="S51" t="str">
            <v>26887460</v>
          </cell>
          <cell r="T51" t="str">
            <v>ALBA ROSA SOTO CERDAS</v>
          </cell>
          <cell r="U51" t="str">
            <v>26886206</v>
          </cell>
        </row>
        <row r="52">
          <cell r="A52" t="str">
            <v>4206</v>
          </cell>
          <cell r="B52" t="str">
            <v>00177</v>
          </cell>
          <cell r="C52" t="str">
            <v>C.T.P. SARDINAL</v>
          </cell>
          <cell r="D52" t="str">
            <v>SANTA CRUZ</v>
          </cell>
          <cell r="E52" t="str">
            <v>06</v>
          </cell>
          <cell r="F52" t="str">
            <v>5</v>
          </cell>
          <cell r="G52" t="str">
            <v>05</v>
          </cell>
          <cell r="H52" t="str">
            <v>03</v>
          </cell>
          <cell r="I52" t="str">
            <v>5-05-03</v>
          </cell>
          <cell r="J52" t="str">
            <v>GUANACASTE-CARRILLO-SARDINAL</v>
          </cell>
          <cell r="K52" t="str">
            <v>GUANACASTE</v>
          </cell>
          <cell r="L52" t="str">
            <v>CARRILLO</v>
          </cell>
          <cell r="M52" t="str">
            <v>SARDINAL</v>
          </cell>
          <cell r="N52" t="str">
            <v>SARDINAL</v>
          </cell>
          <cell r="O52" t="str">
            <v>PUBLICA</v>
          </cell>
          <cell r="P52" t="str">
            <v>26974095</v>
          </cell>
          <cell r="Q52" t="str">
            <v>26974094</v>
          </cell>
          <cell r="R52" t="str">
            <v>PAOLA RAMIREZ BRICEÑO</v>
          </cell>
          <cell r="S52" t="str">
            <v>88359553</v>
          </cell>
          <cell r="T52" t="str">
            <v>GUSTAVO CHAVARRIA SERRANO</v>
          </cell>
          <cell r="U52" t="str">
            <v>83909628</v>
          </cell>
        </row>
        <row r="53">
          <cell r="A53" t="str">
            <v>4196</v>
          </cell>
          <cell r="B53" t="str">
            <v>00181</v>
          </cell>
          <cell r="C53" t="str">
            <v>C.T.P. NANDAYURE</v>
          </cell>
          <cell r="D53" t="str">
            <v>NICOYA</v>
          </cell>
          <cell r="E53" t="str">
            <v>07</v>
          </cell>
          <cell r="F53" t="str">
            <v>5</v>
          </cell>
          <cell r="G53" t="str">
            <v>09</v>
          </cell>
          <cell r="H53" t="str">
            <v>01</v>
          </cell>
          <cell r="I53" t="str">
            <v>5-09-01</v>
          </cell>
          <cell r="J53" t="str">
            <v>GUANACASTE-NANDAYURE-CARMONA</v>
          </cell>
          <cell r="K53" t="str">
            <v>GUANACASTE</v>
          </cell>
          <cell r="L53" t="str">
            <v>NANDAYURE</v>
          </cell>
          <cell r="M53" t="str">
            <v>CARMONA</v>
          </cell>
          <cell r="N53" t="str">
            <v>CARMONA</v>
          </cell>
          <cell r="O53" t="str">
            <v>PUBLICA</v>
          </cell>
          <cell r="P53" t="str">
            <v>26577010</v>
          </cell>
          <cell r="Q53" t="str">
            <v>26577364</v>
          </cell>
          <cell r="R53" t="str">
            <v>JAVIER FRANCISCO JUAREZ ZUNIGA</v>
          </cell>
          <cell r="S53" t="str">
            <v>88745417</v>
          </cell>
          <cell r="T53" t="str">
            <v>GLORIANA ARNAEZ CARRILLO</v>
          </cell>
          <cell r="U53" t="str">
            <v>88495890</v>
          </cell>
        </row>
        <row r="54">
          <cell r="A54" t="str">
            <v>4197</v>
          </cell>
          <cell r="B54" t="str">
            <v>00183</v>
          </cell>
          <cell r="C54" t="str">
            <v>C.T.P. HOJANCHA</v>
          </cell>
          <cell r="D54" t="str">
            <v>NICOYA</v>
          </cell>
          <cell r="E54" t="str">
            <v>05</v>
          </cell>
          <cell r="F54" t="str">
            <v>5</v>
          </cell>
          <cell r="G54" t="str">
            <v>11</v>
          </cell>
          <cell r="H54" t="str">
            <v>01</v>
          </cell>
          <cell r="I54" t="str">
            <v>5-11-01</v>
          </cell>
          <cell r="J54" t="str">
            <v>GUANACASTE-HOJANCHA-HOJANCHA</v>
          </cell>
          <cell r="K54" t="str">
            <v>GUANACASTE</v>
          </cell>
          <cell r="L54" t="str">
            <v>HOJANCHA</v>
          </cell>
          <cell r="M54" t="str">
            <v>HOJANCHA</v>
          </cell>
          <cell r="N54" t="str">
            <v>LA LIBERTAD</v>
          </cell>
          <cell r="O54" t="str">
            <v>PUBLICA</v>
          </cell>
          <cell r="P54" t="str">
            <v>26599045</v>
          </cell>
          <cell r="Q54" t="str">
            <v>26599045</v>
          </cell>
          <cell r="R54" t="str">
            <v>BRAULIO MIRANDA MENDEZ</v>
          </cell>
          <cell r="S54" t="str">
            <v>26599045</v>
          </cell>
          <cell r="T54" t="str">
            <v>LUIS ORLANDO ROJAS MESEN</v>
          </cell>
          <cell r="U54" t="str">
            <v>63790353</v>
          </cell>
        </row>
        <row r="55">
          <cell r="A55" t="str">
            <v>4209</v>
          </cell>
          <cell r="B55" t="str">
            <v>00187</v>
          </cell>
          <cell r="C55" t="str">
            <v>C.T.P. DE PUNTARENAS</v>
          </cell>
          <cell r="D55" t="str">
            <v>PUNTARENAS</v>
          </cell>
          <cell r="E55" t="str">
            <v>01</v>
          </cell>
          <cell r="F55" t="str">
            <v>6</v>
          </cell>
          <cell r="G55" t="str">
            <v>01</v>
          </cell>
          <cell r="H55" t="str">
            <v>08</v>
          </cell>
          <cell r="I55" t="str">
            <v>6-01-08</v>
          </cell>
          <cell r="J55" t="str">
            <v>PUNTARENAS-PUNTARENAS-BARRANCA</v>
          </cell>
          <cell r="K55" t="str">
            <v>PUNTARENAS</v>
          </cell>
          <cell r="L55" t="str">
            <v>PUNTARENAS</v>
          </cell>
          <cell r="M55" t="str">
            <v>BARRANCA</v>
          </cell>
          <cell r="N55" t="str">
            <v>BARRANCA PROGRESO</v>
          </cell>
          <cell r="O55" t="str">
            <v>PUBLICA</v>
          </cell>
          <cell r="P55" t="str">
            <v>26630274</v>
          </cell>
          <cell r="Q55" t="str">
            <v>26630274</v>
          </cell>
          <cell r="R55" t="str">
            <v>MARIA MARGARITA ORTEGA GARCIA</v>
          </cell>
          <cell r="S55">
            <v>26630274</v>
          </cell>
          <cell r="T55" t="str">
            <v>RODJAN MIGUEL CARRILLO FONSECA.</v>
          </cell>
          <cell r="U55">
            <v>26639730</v>
          </cell>
        </row>
        <row r="56">
          <cell r="A56" t="str">
            <v>4208</v>
          </cell>
          <cell r="B56" t="str">
            <v>00188</v>
          </cell>
          <cell r="C56" t="str">
            <v>C.T.P. DE JICARAL</v>
          </cell>
          <cell r="D56" t="str">
            <v>PENINSULAR</v>
          </cell>
          <cell r="E56" t="str">
            <v>04</v>
          </cell>
          <cell r="F56" t="str">
            <v>6</v>
          </cell>
          <cell r="G56" t="str">
            <v>01</v>
          </cell>
          <cell r="H56" t="str">
            <v>04</v>
          </cell>
          <cell r="I56" t="str">
            <v>6-01-04</v>
          </cell>
          <cell r="J56" t="str">
            <v>PUNTARENAS-PUNTARENAS-LEPANTO</v>
          </cell>
          <cell r="K56" t="str">
            <v>PUNTARENAS</v>
          </cell>
          <cell r="L56" t="str">
            <v>PUNTARENAS</v>
          </cell>
          <cell r="M56" t="str">
            <v>LEPANTO</v>
          </cell>
          <cell r="N56" t="str">
            <v>JICARAL</v>
          </cell>
          <cell r="O56" t="str">
            <v>PUBLICA</v>
          </cell>
          <cell r="P56" t="str">
            <v>26500140</v>
          </cell>
          <cell r="Q56" t="str">
            <v>26500140</v>
          </cell>
          <cell r="R56" t="str">
            <v>MIGUEL CHAVARRIA RODRIGUEZ</v>
          </cell>
          <cell r="S56">
            <v>83767115</v>
          </cell>
          <cell r="T56" t="str">
            <v>JUAN ANTONIO QUIROS CAMPOS</v>
          </cell>
          <cell r="U56" t="str">
            <v>86505339</v>
          </cell>
        </row>
        <row r="57">
          <cell r="A57" t="str">
            <v>4210</v>
          </cell>
          <cell r="B57" t="str">
            <v>00189</v>
          </cell>
          <cell r="C57" t="str">
            <v>C.T.P. DE PAQUERA</v>
          </cell>
          <cell r="D57" t="str">
            <v>PENINSULAR</v>
          </cell>
          <cell r="E57" t="str">
            <v>01</v>
          </cell>
          <cell r="F57" t="str">
            <v>6</v>
          </cell>
          <cell r="G57" t="str">
            <v>01</v>
          </cell>
          <cell r="H57" t="str">
            <v>05</v>
          </cell>
          <cell r="I57" t="str">
            <v>6-01-05</v>
          </cell>
          <cell r="J57" t="str">
            <v>PUNTARENAS-PUNTARENAS-PAQUERA</v>
          </cell>
          <cell r="K57" t="str">
            <v>PUNTARENAS</v>
          </cell>
          <cell r="L57" t="str">
            <v>PUNTARENAS</v>
          </cell>
          <cell r="M57" t="str">
            <v>PAQUERA</v>
          </cell>
          <cell r="N57" t="str">
            <v>PAQUERA</v>
          </cell>
          <cell r="O57" t="str">
            <v>PUBLICA</v>
          </cell>
          <cell r="P57" t="str">
            <v>26411446</v>
          </cell>
          <cell r="Q57" t="str">
            <v>24410125</v>
          </cell>
          <cell r="R57" t="str">
            <v>GISELLE AMADOR CASANOVA</v>
          </cell>
          <cell r="S57" t="str">
            <v>26410125</v>
          </cell>
          <cell r="T57" t="str">
            <v>YOBNAN GAMBOA ZUÑIGA</v>
          </cell>
          <cell r="U57" t="str">
            <v>21007583</v>
          </cell>
        </row>
        <row r="58">
          <cell r="A58" t="str">
            <v>4212</v>
          </cell>
          <cell r="B58" t="str">
            <v>00190</v>
          </cell>
          <cell r="C58" t="str">
            <v>C.T.P. DE SANTA ELENA</v>
          </cell>
          <cell r="D58" t="str">
            <v>PUNTARENAS</v>
          </cell>
          <cell r="E58" t="str">
            <v>06</v>
          </cell>
          <cell r="F58" t="str">
            <v>6</v>
          </cell>
          <cell r="G58" t="str">
            <v>12</v>
          </cell>
          <cell r="H58" t="str">
            <v>01</v>
          </cell>
          <cell r="I58" t="str">
            <v>6-12-01</v>
          </cell>
          <cell r="J58" t="str">
            <v>PUNTARENAS-MONTEVERDE-MONTEVERDE</v>
          </cell>
          <cell r="K58" t="str">
            <v>PUNTARENAS</v>
          </cell>
          <cell r="L58" t="str">
            <v>MONTEVERDE</v>
          </cell>
          <cell r="M58" t="str">
            <v>MONTEVERDE</v>
          </cell>
          <cell r="N58" t="str">
            <v>SANTA ELENA</v>
          </cell>
          <cell r="O58" t="str">
            <v>PUBLICA</v>
          </cell>
          <cell r="P58" t="str">
            <v>26455014</v>
          </cell>
          <cell r="Q58" t="str">
            <v>26455804</v>
          </cell>
          <cell r="R58" t="str">
            <v>JEANNETH PALACIOS REYES</v>
          </cell>
          <cell r="S58">
            <v>26455804</v>
          </cell>
          <cell r="T58" t="str">
            <v>RITA UGALDE RIVERA</v>
          </cell>
          <cell r="U58">
            <v>26455244</v>
          </cell>
        </row>
        <row r="59">
          <cell r="A59" t="str">
            <v>4211</v>
          </cell>
          <cell r="B59" t="str">
            <v>00191</v>
          </cell>
          <cell r="C59" t="str">
            <v>C.T.P. DE COBANO</v>
          </cell>
          <cell r="D59" t="str">
            <v>PENINSULAR</v>
          </cell>
          <cell r="E59" t="str">
            <v>02</v>
          </cell>
          <cell r="F59" t="str">
            <v>6</v>
          </cell>
          <cell r="G59" t="str">
            <v>01</v>
          </cell>
          <cell r="H59" t="str">
            <v>11</v>
          </cell>
          <cell r="I59" t="str">
            <v>6-01-11</v>
          </cell>
          <cell r="J59" t="str">
            <v>PUNTARENAS-PUNTARENAS-COBANO</v>
          </cell>
          <cell r="K59" t="str">
            <v>PUNTARENAS</v>
          </cell>
          <cell r="L59" t="str">
            <v>PUNTARENAS</v>
          </cell>
          <cell r="M59" t="str">
            <v>COBANO</v>
          </cell>
          <cell r="N59" t="str">
            <v>COBANO</v>
          </cell>
          <cell r="O59" t="str">
            <v>PUBLICA</v>
          </cell>
          <cell r="P59" t="str">
            <v>26420280</v>
          </cell>
          <cell r="Q59" t="str">
            <v>26420179</v>
          </cell>
          <cell r="R59" t="str">
            <v>JACQUELINE AVILA ROJAS</v>
          </cell>
          <cell r="S59" t="str">
            <v>26420280</v>
          </cell>
          <cell r="T59" t="str">
            <v>WILLY FERNANDEZ ELIZONDO</v>
          </cell>
          <cell r="U59" t="str">
            <v>26420211</v>
          </cell>
        </row>
        <row r="60">
          <cell r="A60" t="str">
            <v>4170</v>
          </cell>
          <cell r="B60" t="str">
            <v>00193</v>
          </cell>
          <cell r="C60" t="str">
            <v>C.T.P. BUENOS AIRES</v>
          </cell>
          <cell r="D60" t="str">
            <v>GRANDE DE TERRABA</v>
          </cell>
          <cell r="E60" t="str">
            <v>01</v>
          </cell>
          <cell r="F60" t="str">
            <v>6</v>
          </cell>
          <cell r="G60" t="str">
            <v>03</v>
          </cell>
          <cell r="H60" t="str">
            <v>01</v>
          </cell>
          <cell r="I60" t="str">
            <v>6-03-01</v>
          </cell>
          <cell r="J60" t="str">
            <v>PUNTARENAS-BUENOS AIRES-BUENOS AIRES</v>
          </cell>
          <cell r="K60" t="str">
            <v>PUNTARENAS</v>
          </cell>
          <cell r="L60" t="str">
            <v>BUENOS AIRES</v>
          </cell>
          <cell r="M60" t="str">
            <v>BUENOS AIRES</v>
          </cell>
          <cell r="N60" t="str">
            <v>LAS LOMAS</v>
          </cell>
          <cell r="O60" t="str">
            <v>PUBLICA</v>
          </cell>
          <cell r="P60" t="str">
            <v>27300045</v>
          </cell>
          <cell r="Q60" t="str">
            <v>-</v>
          </cell>
          <cell r="R60" t="str">
            <v>MARVIN GOMEZ GOMEZ</v>
          </cell>
          <cell r="S60" t="str">
            <v>27300045</v>
          </cell>
          <cell r="T60" t="str">
            <v>ROBERTO MUÑOZ BEITA</v>
          </cell>
          <cell r="U60" t="str">
            <v>27300722</v>
          </cell>
        </row>
        <row r="61">
          <cell r="A61" t="str">
            <v>4213</v>
          </cell>
          <cell r="B61" t="str">
            <v>00196</v>
          </cell>
          <cell r="C61" t="str">
            <v>C.T.P. DE OSA</v>
          </cell>
          <cell r="D61" t="str">
            <v>GRANDE DE TERRABA</v>
          </cell>
          <cell r="E61" t="str">
            <v>07</v>
          </cell>
          <cell r="F61" t="str">
            <v>6</v>
          </cell>
          <cell r="G61" t="str">
            <v>05</v>
          </cell>
          <cell r="H61" t="str">
            <v>02</v>
          </cell>
          <cell r="I61" t="str">
            <v>6-05-02</v>
          </cell>
          <cell r="J61" t="str">
            <v>PUNTARENAS-OSA-PALMAR</v>
          </cell>
          <cell r="K61" t="str">
            <v>PUNTARENAS</v>
          </cell>
          <cell r="L61" t="str">
            <v>OSA</v>
          </cell>
          <cell r="M61" t="str">
            <v>PALMAR</v>
          </cell>
          <cell r="N61" t="str">
            <v>PALMAR NORTE</v>
          </cell>
          <cell r="O61" t="str">
            <v>PUBLICA</v>
          </cell>
          <cell r="P61" t="str">
            <v>27866156</v>
          </cell>
          <cell r="Q61" t="str">
            <v>88812945</v>
          </cell>
          <cell r="R61" t="str">
            <v>HENRY RODRIGUEZ MOJICA</v>
          </cell>
          <cell r="S61" t="str">
            <v>27866156</v>
          </cell>
          <cell r="T61" t="str">
            <v>OLMAN ALBAN SALAZAR UREÑA</v>
          </cell>
          <cell r="U61" t="str">
            <v>27866209</v>
          </cell>
        </row>
        <row r="62">
          <cell r="A62" t="str">
            <v>5748</v>
          </cell>
          <cell r="B62" t="str">
            <v>00197</v>
          </cell>
          <cell r="C62" t="str">
            <v>C.T.P. DE QUEPOS</v>
          </cell>
          <cell r="D62" t="str">
            <v>AGUIRRE</v>
          </cell>
          <cell r="E62" t="str">
            <v>01</v>
          </cell>
          <cell r="F62" t="str">
            <v>6</v>
          </cell>
          <cell r="G62" t="str">
            <v>06</v>
          </cell>
          <cell r="H62" t="str">
            <v>01</v>
          </cell>
          <cell r="I62" t="str">
            <v>6-06-01</v>
          </cell>
          <cell r="J62" t="str">
            <v>PUNTARENAS-QUEPOS-QUEPOS</v>
          </cell>
          <cell r="K62" t="str">
            <v>PUNTARENAS</v>
          </cell>
          <cell r="L62" t="str">
            <v>QUEPOS</v>
          </cell>
          <cell r="M62" t="str">
            <v>QUEPOS</v>
          </cell>
          <cell r="N62" t="str">
            <v>JUNTA NARANJO</v>
          </cell>
          <cell r="O62" t="str">
            <v>PUBLICA</v>
          </cell>
          <cell r="P62" t="str">
            <v>27771569</v>
          </cell>
          <cell r="Q62" t="str">
            <v>27770322</v>
          </cell>
          <cell r="R62" t="str">
            <v>JHOVANNY LOAIZA PORRAS</v>
          </cell>
          <cell r="S62" t="str">
            <v>27770322</v>
          </cell>
          <cell r="T62" t="str">
            <v>ROSEMARY SALAZAR MURILLO</v>
          </cell>
          <cell r="U62" t="str">
            <v>27740318</v>
          </cell>
        </row>
        <row r="63">
          <cell r="A63" t="str">
            <v>4231</v>
          </cell>
          <cell r="B63" t="str">
            <v>00198</v>
          </cell>
          <cell r="C63" t="str">
            <v>C.T.P. DE MATAPALO</v>
          </cell>
          <cell r="D63" t="str">
            <v>AGUIRRE</v>
          </cell>
          <cell r="E63" t="str">
            <v>02</v>
          </cell>
          <cell r="F63" t="str">
            <v>6</v>
          </cell>
          <cell r="G63" t="str">
            <v>06</v>
          </cell>
          <cell r="H63" t="str">
            <v>02</v>
          </cell>
          <cell r="I63" t="str">
            <v>6-06-02</v>
          </cell>
          <cell r="J63" t="str">
            <v>PUNTARENAS-QUEPOS-SAVEGRE</v>
          </cell>
          <cell r="K63" t="str">
            <v>PUNTARENAS</v>
          </cell>
          <cell r="L63" t="str">
            <v>QUEPOS</v>
          </cell>
          <cell r="M63" t="str">
            <v>SAVEGRE</v>
          </cell>
          <cell r="N63" t="str">
            <v>MATAPALO</v>
          </cell>
          <cell r="O63" t="str">
            <v>PUBLICA</v>
          </cell>
          <cell r="P63" t="str">
            <v>27875297</v>
          </cell>
          <cell r="Q63" t="str">
            <v>-</v>
          </cell>
          <cell r="R63" t="str">
            <v>FERNANDO ENRIQUEZ ESPINOZA</v>
          </cell>
          <cell r="S63" t="str">
            <v>83059996</v>
          </cell>
          <cell r="T63" t="str">
            <v>CESAR PIMENTEL BATISTA</v>
          </cell>
          <cell r="U63">
            <v>87903430</v>
          </cell>
        </row>
        <row r="64">
          <cell r="A64" t="str">
            <v>4214</v>
          </cell>
          <cell r="B64" t="str">
            <v>00199</v>
          </cell>
          <cell r="C64" t="str">
            <v>C.T.P. CARLOS MANUEL VICENTE CASTRO</v>
          </cell>
          <cell r="D64" t="str">
            <v>COTO</v>
          </cell>
          <cell r="E64" t="str">
            <v>01</v>
          </cell>
          <cell r="F64" t="str">
            <v>6</v>
          </cell>
          <cell r="G64" t="str">
            <v>07</v>
          </cell>
          <cell r="H64" t="str">
            <v>01</v>
          </cell>
          <cell r="I64" t="str">
            <v>6-07-01</v>
          </cell>
          <cell r="J64" t="str">
            <v>PUNTARENAS-GOLFITO-GOLFITO</v>
          </cell>
          <cell r="K64" t="str">
            <v>PUNTARENAS</v>
          </cell>
          <cell r="L64" t="str">
            <v>GOLFITO</v>
          </cell>
          <cell r="M64" t="str">
            <v>GOLFITO</v>
          </cell>
          <cell r="N64" t="str">
            <v>INVU LA ROTONDA</v>
          </cell>
          <cell r="O64" t="str">
            <v>PUBLICA</v>
          </cell>
          <cell r="P64" t="str">
            <v>27750142</v>
          </cell>
          <cell r="Q64" t="str">
            <v>-</v>
          </cell>
          <cell r="R64" t="str">
            <v>BRENDA GONZALEZ GONZALEZ</v>
          </cell>
          <cell r="S64" t="str">
            <v>27750142</v>
          </cell>
          <cell r="T64" t="str">
            <v>ROSALBA JIMENEZ CISNEROS</v>
          </cell>
          <cell r="U64" t="str">
            <v>27750256</v>
          </cell>
        </row>
        <row r="65">
          <cell r="A65" t="str">
            <v>4220</v>
          </cell>
          <cell r="B65" t="str">
            <v>00200</v>
          </cell>
          <cell r="C65" t="str">
            <v>C.T.P. DE PUERTO JIMENEZ</v>
          </cell>
          <cell r="D65" t="str">
            <v>COTO</v>
          </cell>
          <cell r="E65" t="str">
            <v>03</v>
          </cell>
          <cell r="F65" t="str">
            <v>6</v>
          </cell>
          <cell r="G65" t="str">
            <v>13</v>
          </cell>
          <cell r="H65" t="str">
            <v>01</v>
          </cell>
          <cell r="I65" t="str">
            <v>6-13-01</v>
          </cell>
          <cell r="J65" t="str">
            <v>PUNTARENAS-PUERTO JIMENEZ-PUERTO JIMENEZ</v>
          </cell>
          <cell r="K65" t="str">
            <v>PUNTARENAS</v>
          </cell>
          <cell r="L65" t="str">
            <v>PUERTO JIMENEZ</v>
          </cell>
          <cell r="M65" t="str">
            <v>PUERTO JIMENEZ</v>
          </cell>
          <cell r="N65" t="str">
            <v>PUERTO JIMENEZ</v>
          </cell>
          <cell r="O65" t="str">
            <v>PUBLICA</v>
          </cell>
          <cell r="P65" t="str">
            <v>27355201</v>
          </cell>
          <cell r="Q65" t="str">
            <v>27355256</v>
          </cell>
          <cell r="R65" t="str">
            <v>YORLENI BORBON CAMPOS</v>
          </cell>
          <cell r="S65">
            <v>27355201</v>
          </cell>
          <cell r="T65" t="str">
            <v>JOSE EDUARDO GOMEZ MORA</v>
          </cell>
          <cell r="U65">
            <v>27355041</v>
          </cell>
        </row>
        <row r="66">
          <cell r="A66" t="str">
            <v>4217</v>
          </cell>
          <cell r="B66" t="str">
            <v>00201</v>
          </cell>
          <cell r="C66" t="str">
            <v>C.T.P. GUAYCARA</v>
          </cell>
          <cell r="D66" t="str">
            <v>COTO</v>
          </cell>
          <cell r="E66" t="str">
            <v>04</v>
          </cell>
          <cell r="F66" t="str">
            <v>6</v>
          </cell>
          <cell r="G66" t="str">
            <v>07</v>
          </cell>
          <cell r="H66" t="str">
            <v>03</v>
          </cell>
          <cell r="I66" t="str">
            <v>6-07-03</v>
          </cell>
          <cell r="J66" t="str">
            <v>PUNTARENAS-GOLFITO-GUAYCARA</v>
          </cell>
          <cell r="K66" t="str">
            <v>PUNTARENAS</v>
          </cell>
          <cell r="L66" t="str">
            <v>GOLFITO</v>
          </cell>
          <cell r="M66" t="str">
            <v>GUAYCARA</v>
          </cell>
          <cell r="N66" t="str">
            <v>RIO CLARO</v>
          </cell>
          <cell r="O66" t="str">
            <v>PUBLICA</v>
          </cell>
          <cell r="P66" t="str">
            <v>27899047</v>
          </cell>
          <cell r="Q66" t="str">
            <v>27899047</v>
          </cell>
          <cell r="R66" t="str">
            <v>LEIDY ARACELY GUERRA PATIÑO</v>
          </cell>
          <cell r="S66" t="str">
            <v>27899047</v>
          </cell>
          <cell r="T66" t="str">
            <v>ANA YANCY ALVARADO ENRIQUEZ</v>
          </cell>
          <cell r="U66" t="str">
            <v>27899336</v>
          </cell>
        </row>
        <row r="67">
          <cell r="A67" t="str">
            <v>4215</v>
          </cell>
          <cell r="B67" t="str">
            <v>00202</v>
          </cell>
          <cell r="C67" t="str">
            <v>C.T.P. UMBERTO MELLONI CAMPANINI</v>
          </cell>
          <cell r="D67" t="str">
            <v>COTO</v>
          </cell>
          <cell r="E67" t="str">
            <v>05</v>
          </cell>
          <cell r="F67" t="str">
            <v>6</v>
          </cell>
          <cell r="G67" t="str">
            <v>08</v>
          </cell>
          <cell r="H67" t="str">
            <v>01</v>
          </cell>
          <cell r="I67" t="str">
            <v>6-08-01</v>
          </cell>
          <cell r="J67" t="str">
            <v>PUNTARENAS-COTO BRUS-SAN VITO</v>
          </cell>
          <cell r="K67" t="str">
            <v>PUNTARENAS</v>
          </cell>
          <cell r="L67" t="str">
            <v>COTO BRUS</v>
          </cell>
          <cell r="M67" t="str">
            <v>SAN VITO</v>
          </cell>
          <cell r="N67" t="str">
            <v>SAN VITO</v>
          </cell>
          <cell r="O67" t="str">
            <v>PUBLICA</v>
          </cell>
          <cell r="P67" t="str">
            <v>27733125</v>
          </cell>
          <cell r="Q67" t="str">
            <v>27733125</v>
          </cell>
          <cell r="R67" t="str">
            <v>JONATHAN FONSECA SALAZAR</v>
          </cell>
          <cell r="S67">
            <v>27733125</v>
          </cell>
          <cell r="T67" t="str">
            <v>MARCO TULIO CASTILLO AGÜERO</v>
          </cell>
          <cell r="U67">
            <v>27733387</v>
          </cell>
        </row>
        <row r="68">
          <cell r="A68" t="str">
            <v>4216</v>
          </cell>
          <cell r="B68" t="str">
            <v>00203</v>
          </cell>
          <cell r="C68" t="str">
            <v>C.T.P. DE SABALITO</v>
          </cell>
          <cell r="D68" t="str">
            <v>COTO</v>
          </cell>
          <cell r="E68" t="str">
            <v>06</v>
          </cell>
          <cell r="F68" t="str">
            <v>6</v>
          </cell>
          <cell r="G68" t="str">
            <v>08</v>
          </cell>
          <cell r="H68" t="str">
            <v>02</v>
          </cell>
          <cell r="I68" t="str">
            <v>6-08-02</v>
          </cell>
          <cell r="J68" t="str">
            <v>PUNTARENAS-COTO BRUS-SABALITO</v>
          </cell>
          <cell r="K68" t="str">
            <v>PUNTARENAS</v>
          </cell>
          <cell r="L68" t="str">
            <v>COTO BRUS</v>
          </cell>
          <cell r="M68" t="str">
            <v>SABALITO</v>
          </cell>
          <cell r="N68" t="str">
            <v>SAN RAFAEL</v>
          </cell>
          <cell r="O68" t="str">
            <v>PUBLICA</v>
          </cell>
          <cell r="P68" t="str">
            <v>27840616</v>
          </cell>
          <cell r="Q68" t="str">
            <v>27840616</v>
          </cell>
          <cell r="R68" t="str">
            <v>MARIO ALEXANDER LEON MARIN</v>
          </cell>
          <cell r="S68" t="str">
            <v>27840616</v>
          </cell>
          <cell r="T68" t="str">
            <v>SINDY ARAYA RAMIREZ</v>
          </cell>
          <cell r="U68" t="str">
            <v>27730230</v>
          </cell>
        </row>
        <row r="69">
          <cell r="A69" t="str">
            <v>4230</v>
          </cell>
          <cell r="B69" t="str">
            <v>00204</v>
          </cell>
          <cell r="C69" t="str">
            <v>C.T.P. DE PARRITA</v>
          </cell>
          <cell r="D69" t="str">
            <v>AGUIRRE</v>
          </cell>
          <cell r="E69" t="str">
            <v>04</v>
          </cell>
          <cell r="F69" t="str">
            <v>6</v>
          </cell>
          <cell r="G69" t="str">
            <v>09</v>
          </cell>
          <cell r="H69" t="str">
            <v>01</v>
          </cell>
          <cell r="I69" t="str">
            <v>6-09-01</v>
          </cell>
          <cell r="J69" t="str">
            <v>PUNTARENAS-PARRITA-PARRITA</v>
          </cell>
          <cell r="K69" t="str">
            <v>PUNTARENAS</v>
          </cell>
          <cell r="L69" t="str">
            <v>PARRITA</v>
          </cell>
          <cell r="M69" t="str">
            <v>PARRITA</v>
          </cell>
          <cell r="N69" t="str">
            <v>LA JULIETA</v>
          </cell>
          <cell r="O69" t="str">
            <v>PUBLICA</v>
          </cell>
          <cell r="P69" t="str">
            <v>27799197</v>
          </cell>
          <cell r="Q69" t="str">
            <v>-</v>
          </cell>
          <cell r="R69" t="str">
            <v>MARCO GOMEZ LEON</v>
          </cell>
          <cell r="S69">
            <v>60585556</v>
          </cell>
          <cell r="T69" t="str">
            <v>MARIA CECILIA SOTO ARIAS</v>
          </cell>
          <cell r="U69">
            <v>27799004</v>
          </cell>
        </row>
        <row r="70">
          <cell r="A70" t="str">
            <v>4218</v>
          </cell>
          <cell r="B70" t="str">
            <v>00206</v>
          </cell>
          <cell r="C70" t="str">
            <v>C.T.P. DE CORREDORES</v>
          </cell>
          <cell r="D70" t="str">
            <v>COTO</v>
          </cell>
          <cell r="E70" t="str">
            <v>10</v>
          </cell>
          <cell r="F70" t="str">
            <v>6</v>
          </cell>
          <cell r="G70" t="str">
            <v>10</v>
          </cell>
          <cell r="H70" t="str">
            <v>02</v>
          </cell>
          <cell r="I70" t="str">
            <v>6-10-02</v>
          </cell>
          <cell r="J70" t="str">
            <v>PUNTARENAS-CORREDORES-LA CUESTA</v>
          </cell>
          <cell r="K70" t="str">
            <v>PUNTARENAS</v>
          </cell>
          <cell r="L70" t="str">
            <v>CORREDORES</v>
          </cell>
          <cell r="M70" t="str">
            <v>LA CUESTA</v>
          </cell>
          <cell r="N70" t="str">
            <v>LA CUESTA</v>
          </cell>
          <cell r="O70" t="str">
            <v>PUBLICA</v>
          </cell>
          <cell r="P70" t="str">
            <v>27321139</v>
          </cell>
          <cell r="Q70" t="str">
            <v>27321139</v>
          </cell>
          <cell r="R70" t="str">
            <v>HERMILEY ALVARADO LOPEZ</v>
          </cell>
          <cell r="S70">
            <v>27321139</v>
          </cell>
          <cell r="T70" t="str">
            <v>KATTIA SALAZAR ARROYO</v>
          </cell>
          <cell r="U70">
            <v>27322287</v>
          </cell>
        </row>
        <row r="71">
          <cell r="A71" t="str">
            <v>4221</v>
          </cell>
          <cell r="B71" t="str">
            <v>00208</v>
          </cell>
          <cell r="C71" t="str">
            <v>C.T.P. DE LIMON</v>
          </cell>
          <cell r="D71" t="str">
            <v>LIMON</v>
          </cell>
          <cell r="E71" t="str">
            <v>01</v>
          </cell>
          <cell r="F71" t="str">
            <v>7</v>
          </cell>
          <cell r="G71" t="str">
            <v>01</v>
          </cell>
          <cell r="H71" t="str">
            <v>01</v>
          </cell>
          <cell r="I71" t="str">
            <v>7-01-01</v>
          </cell>
          <cell r="J71" t="str">
            <v>LIMON-LIMON-LIMON</v>
          </cell>
          <cell r="K71" t="str">
            <v>LIMON</v>
          </cell>
          <cell r="L71" t="str">
            <v>LIMON</v>
          </cell>
          <cell r="M71" t="str">
            <v>LIMON</v>
          </cell>
          <cell r="N71" t="str">
            <v>CORALES 2</v>
          </cell>
          <cell r="O71" t="str">
            <v>PUBLICA</v>
          </cell>
          <cell r="P71" t="str">
            <v>27950052</v>
          </cell>
          <cell r="Q71" t="str">
            <v>27951061</v>
          </cell>
          <cell r="R71" t="str">
            <v>CARLOS HERNANDEZ ARCE</v>
          </cell>
          <cell r="S71" t="str">
            <v>27950052</v>
          </cell>
          <cell r="T71" t="str">
            <v>LEICELL ARCE CAMPOS</v>
          </cell>
          <cell r="U71" t="str">
            <v>22017169</v>
          </cell>
        </row>
        <row r="72">
          <cell r="A72" t="str">
            <v>4224</v>
          </cell>
          <cell r="B72" t="str">
            <v>00209</v>
          </cell>
          <cell r="C72" t="str">
            <v>C.T.P. VALLE DE LA ESTRELLA</v>
          </cell>
          <cell r="D72" t="str">
            <v>LIMON</v>
          </cell>
          <cell r="E72" t="str">
            <v>03</v>
          </cell>
          <cell r="F72" t="str">
            <v>7</v>
          </cell>
          <cell r="G72" t="str">
            <v>01</v>
          </cell>
          <cell r="H72" t="str">
            <v>02</v>
          </cell>
          <cell r="I72" t="str">
            <v>7-01-02</v>
          </cell>
          <cell r="J72" t="str">
            <v>LIMON-LIMON-VALLE LA ESTRELLA</v>
          </cell>
          <cell r="K72" t="str">
            <v>LIMON</v>
          </cell>
          <cell r="L72" t="str">
            <v>LIMON</v>
          </cell>
          <cell r="M72" t="str">
            <v>VALLE LA ESTRELLA</v>
          </cell>
          <cell r="N72" t="str">
            <v>BARRIO LA CABAÑA</v>
          </cell>
          <cell r="O72" t="str">
            <v>PUBLICA</v>
          </cell>
          <cell r="P72" t="str">
            <v>27590192</v>
          </cell>
          <cell r="Q72" t="str">
            <v>-</v>
          </cell>
          <cell r="R72" t="str">
            <v>HAEZEL LINARES KELLY</v>
          </cell>
          <cell r="S72" t="str">
            <v>-</v>
          </cell>
          <cell r="T72" t="str">
            <v>LUIS PASTOR URBINA</v>
          </cell>
          <cell r="U72" t="str">
            <v>-</v>
          </cell>
        </row>
        <row r="73">
          <cell r="A73" t="str">
            <v>4227</v>
          </cell>
          <cell r="B73" t="str">
            <v>00212</v>
          </cell>
          <cell r="C73" t="str">
            <v>C.T.P. DE POCOCI</v>
          </cell>
          <cell r="D73" t="str">
            <v>GUAPILES</v>
          </cell>
          <cell r="E73" t="str">
            <v>01</v>
          </cell>
          <cell r="F73" t="str">
            <v>7</v>
          </cell>
          <cell r="G73" t="str">
            <v>02</v>
          </cell>
          <cell r="H73" t="str">
            <v>01</v>
          </cell>
          <cell r="I73" t="str">
            <v>7-02-01</v>
          </cell>
          <cell r="J73" t="str">
            <v>LIMON-POCOCI-GUAPILES</v>
          </cell>
          <cell r="K73" t="str">
            <v>LIMON</v>
          </cell>
          <cell r="L73" t="str">
            <v>POCOCI</v>
          </cell>
          <cell r="M73" t="str">
            <v>GUAPILES</v>
          </cell>
          <cell r="N73" t="str">
            <v>CENTRO</v>
          </cell>
          <cell r="O73" t="str">
            <v>PUBLICA</v>
          </cell>
          <cell r="P73" t="str">
            <v>27100816</v>
          </cell>
          <cell r="Q73" t="str">
            <v>27103963</v>
          </cell>
          <cell r="R73" t="str">
            <v>ANDREA PERAZA ROGADE</v>
          </cell>
          <cell r="S73" t="str">
            <v>27100816</v>
          </cell>
          <cell r="T73" t="str">
            <v>LAURA ASTORGA AGUILAR</v>
          </cell>
          <cell r="U73" t="str">
            <v>27111497</v>
          </cell>
        </row>
        <row r="74">
          <cell r="A74" t="str">
            <v>4226</v>
          </cell>
          <cell r="B74" t="str">
            <v>00213</v>
          </cell>
          <cell r="C74" t="str">
            <v>C.T.P. PADRE ROBERTO EVANS SAUNDERS</v>
          </cell>
          <cell r="D74" t="str">
            <v>LIMON</v>
          </cell>
          <cell r="E74" t="str">
            <v>04</v>
          </cell>
          <cell r="F74" t="str">
            <v>7</v>
          </cell>
          <cell r="G74" t="str">
            <v>03</v>
          </cell>
          <cell r="H74" t="str">
            <v>01</v>
          </cell>
          <cell r="I74" t="str">
            <v>7-03-01</v>
          </cell>
          <cell r="J74" t="str">
            <v>LIMON-SIQUIRRES-SIQUIRRES</v>
          </cell>
          <cell r="K74" t="str">
            <v>LIMON</v>
          </cell>
          <cell r="L74" t="str">
            <v>SIQUIRRES</v>
          </cell>
          <cell r="M74" t="str">
            <v>SIQUIRRES</v>
          </cell>
          <cell r="N74" t="str">
            <v>PALMIRA</v>
          </cell>
          <cell r="O74" t="str">
            <v>PUBLICA</v>
          </cell>
          <cell r="P74" t="str">
            <v>27688093</v>
          </cell>
          <cell r="Q74" t="str">
            <v>27686070</v>
          </cell>
          <cell r="R74" t="str">
            <v>CARLOS ALBERTO RETANA LOPEZ</v>
          </cell>
          <cell r="S74" t="str">
            <v>27688093</v>
          </cell>
          <cell r="T74" t="str">
            <v>MARIA PATRICIA HERNANDEZ MOLINA</v>
          </cell>
          <cell r="U74" t="str">
            <v>27685436</v>
          </cell>
        </row>
        <row r="75">
          <cell r="A75" t="str">
            <v>4223</v>
          </cell>
          <cell r="B75" t="str">
            <v>00214</v>
          </cell>
          <cell r="C75" t="str">
            <v>C.T.P. DE TALAMANCA</v>
          </cell>
          <cell r="D75" t="str">
            <v>SULA</v>
          </cell>
          <cell r="E75" t="str">
            <v>01</v>
          </cell>
          <cell r="F75" t="str">
            <v>7</v>
          </cell>
          <cell r="G75" t="str">
            <v>04</v>
          </cell>
          <cell r="H75" t="str">
            <v>01</v>
          </cell>
          <cell r="I75" t="str">
            <v>7-04-01</v>
          </cell>
          <cell r="J75" t="str">
            <v>LIMON-TALAMANCA-BRATSI</v>
          </cell>
          <cell r="K75" t="str">
            <v>LIMON</v>
          </cell>
          <cell r="L75" t="str">
            <v>TALAMANCA</v>
          </cell>
          <cell r="M75" t="str">
            <v>BRATSI</v>
          </cell>
          <cell r="N75" t="str">
            <v>BRIBRI</v>
          </cell>
          <cell r="O75" t="str">
            <v>PUBLICA</v>
          </cell>
          <cell r="P75" t="str">
            <v>27510060</v>
          </cell>
          <cell r="Q75" t="str">
            <v>27510244</v>
          </cell>
          <cell r="R75" t="str">
            <v>WILBERTH VARGAS COTO</v>
          </cell>
          <cell r="S75" t="str">
            <v>27510060</v>
          </cell>
          <cell r="T75" t="str">
            <v>CAROLINA DE LOS ANGELES LAYAN HERNANDEZ</v>
          </cell>
          <cell r="U75" t="str">
            <v>85747493</v>
          </cell>
        </row>
        <row r="76">
          <cell r="A76" t="str">
            <v>4222</v>
          </cell>
          <cell r="B76" t="str">
            <v>00215</v>
          </cell>
          <cell r="C76" t="str">
            <v>C.T.P. DE BATAAN</v>
          </cell>
          <cell r="D76" t="str">
            <v>LIMON</v>
          </cell>
          <cell r="E76" t="str">
            <v>09</v>
          </cell>
          <cell r="F76" t="str">
            <v>7</v>
          </cell>
          <cell r="G76" t="str">
            <v>05</v>
          </cell>
          <cell r="H76" t="str">
            <v>02</v>
          </cell>
          <cell r="I76" t="str">
            <v>7-05-02</v>
          </cell>
          <cell r="J76" t="str">
            <v>LIMON-MATINA-BATAN</v>
          </cell>
          <cell r="K76" t="str">
            <v>LIMON</v>
          </cell>
          <cell r="L76" t="str">
            <v>MATINA</v>
          </cell>
          <cell r="M76" t="str">
            <v>BATAN</v>
          </cell>
          <cell r="N76" t="str">
            <v>BATAN</v>
          </cell>
          <cell r="O76" t="str">
            <v>PUBLICA</v>
          </cell>
          <cell r="P76" t="str">
            <v>27186105</v>
          </cell>
          <cell r="Q76" t="str">
            <v>27184011</v>
          </cell>
          <cell r="R76" t="str">
            <v>SUSANA ZUÑIGA RODRIGUEZ</v>
          </cell>
          <cell r="S76" t="str">
            <v>27184052</v>
          </cell>
          <cell r="T76" t="str">
            <v>GUILLERMO WALESS CAMBEL</v>
          </cell>
          <cell r="U76">
            <v>27186207</v>
          </cell>
        </row>
        <row r="77">
          <cell r="A77" t="str">
            <v>4228</v>
          </cell>
          <cell r="B77" t="str">
            <v>00216</v>
          </cell>
          <cell r="C77" t="str">
            <v>C.T.P. GUACIMO</v>
          </cell>
          <cell r="D77" t="str">
            <v>GUAPILES</v>
          </cell>
          <cell r="E77" t="str">
            <v>04</v>
          </cell>
          <cell r="F77" t="str">
            <v>7</v>
          </cell>
          <cell r="G77" t="str">
            <v>06</v>
          </cell>
          <cell r="H77" t="str">
            <v>01</v>
          </cell>
          <cell r="I77" t="str">
            <v>7-06-01</v>
          </cell>
          <cell r="J77" t="str">
            <v>LIMON-GUACIMO-GUACIMO</v>
          </cell>
          <cell r="K77" t="str">
            <v>LIMON</v>
          </cell>
          <cell r="L77" t="str">
            <v>GUACIMO</v>
          </cell>
          <cell r="M77" t="str">
            <v>GUACIMO</v>
          </cell>
          <cell r="N77" t="str">
            <v>LOS COLEGIOS</v>
          </cell>
          <cell r="O77" t="str">
            <v>PUBLICA</v>
          </cell>
          <cell r="P77" t="str">
            <v>27167291</v>
          </cell>
          <cell r="Q77" t="str">
            <v>27166802</v>
          </cell>
          <cell r="R77" t="str">
            <v>DEIRY LIZANO MORA</v>
          </cell>
          <cell r="S77" t="str">
            <v>-</v>
          </cell>
          <cell r="T77" t="str">
            <v>RIGOBERTO ROMAN GONZALEZ</v>
          </cell>
          <cell r="U77" t="str">
            <v>27165048</v>
          </cell>
        </row>
        <row r="78">
          <cell r="A78" t="str">
            <v>4229</v>
          </cell>
          <cell r="B78" t="str">
            <v>00238</v>
          </cell>
          <cell r="C78" t="str">
            <v>C.T.P. DE JACO</v>
          </cell>
          <cell r="D78" t="str">
            <v>AGUIRRE</v>
          </cell>
          <cell r="E78" t="str">
            <v>05</v>
          </cell>
          <cell r="F78" t="str">
            <v>6</v>
          </cell>
          <cell r="G78" t="str">
            <v>11</v>
          </cell>
          <cell r="H78" t="str">
            <v>01</v>
          </cell>
          <cell r="I78" t="str">
            <v>6-11-01</v>
          </cell>
          <cell r="J78" t="str">
            <v>PUNTARENAS-GARABITO-JACO</v>
          </cell>
          <cell r="K78" t="str">
            <v>PUNTARENAS</v>
          </cell>
          <cell r="L78" t="str">
            <v>GARABITO</v>
          </cell>
          <cell r="M78" t="str">
            <v>JACO</v>
          </cell>
          <cell r="N78" t="str">
            <v>JACO</v>
          </cell>
          <cell r="O78" t="str">
            <v>PUBLICA</v>
          </cell>
          <cell r="P78" t="str">
            <v>26433694</v>
          </cell>
          <cell r="Q78">
            <v>26431738</v>
          </cell>
          <cell r="R78" t="str">
            <v>FERNANDO PUSEY HALL</v>
          </cell>
          <cell r="S78">
            <v>26433694</v>
          </cell>
          <cell r="T78" t="str">
            <v>RANDALL CORDERO MARENCO</v>
          </cell>
          <cell r="U78">
            <v>26437451</v>
          </cell>
        </row>
        <row r="79">
          <cell r="A79" t="str">
            <v>4158</v>
          </cell>
          <cell r="B79" t="str">
            <v>00269</v>
          </cell>
          <cell r="C79" t="str">
            <v>C.T.P. DOS CERCAS</v>
          </cell>
          <cell r="D79" t="str">
            <v>DESAMPARADOS</v>
          </cell>
          <cell r="E79" t="str">
            <v>01</v>
          </cell>
          <cell r="F79" t="str">
            <v>1</v>
          </cell>
          <cell r="G79" t="str">
            <v>03</v>
          </cell>
          <cell r="H79" t="str">
            <v>10</v>
          </cell>
          <cell r="I79" t="str">
            <v>1-03-10</v>
          </cell>
          <cell r="J79" t="str">
            <v>SAN JOSE-DESAMPARADOS-DAMAS</v>
          </cell>
          <cell r="K79" t="str">
            <v>SAN JOSE</v>
          </cell>
          <cell r="L79" t="str">
            <v>DESAMPARADOS</v>
          </cell>
          <cell r="M79" t="str">
            <v>DAMAS</v>
          </cell>
          <cell r="N79" t="str">
            <v>SAN LORENZO</v>
          </cell>
          <cell r="O79" t="str">
            <v>PUBLICA</v>
          </cell>
          <cell r="P79" t="str">
            <v>22505502</v>
          </cell>
          <cell r="Q79" t="str">
            <v>22505502</v>
          </cell>
          <cell r="R79" t="str">
            <v>HAROLD MONGE GARITA</v>
          </cell>
          <cell r="S79" t="str">
            <v>22505502</v>
          </cell>
          <cell r="T79" t="str">
            <v>MANUEL CALDERON ESQUIVEL</v>
          </cell>
          <cell r="U79" t="str">
            <v>22501833</v>
          </cell>
        </row>
        <row r="80">
          <cell r="A80" t="str">
            <v>4190</v>
          </cell>
          <cell r="B80" t="str">
            <v>00526</v>
          </cell>
          <cell r="C80" t="str">
            <v>C.T.P. DE FLORES</v>
          </cell>
          <cell r="D80" t="str">
            <v>HEREDIA</v>
          </cell>
          <cell r="E80" t="str">
            <v>07</v>
          </cell>
          <cell r="F80" t="str">
            <v>4</v>
          </cell>
          <cell r="G80" t="str">
            <v>08</v>
          </cell>
          <cell r="H80" t="str">
            <v>01</v>
          </cell>
          <cell r="I80" t="str">
            <v>4-08-01</v>
          </cell>
          <cell r="J80" t="str">
            <v>HEREDIA-FLORES-SAN JOAQUIN</v>
          </cell>
          <cell r="K80" t="str">
            <v>HEREDIA</v>
          </cell>
          <cell r="L80" t="str">
            <v>FLORES</v>
          </cell>
          <cell r="M80" t="str">
            <v>SAN JOAQUIN</v>
          </cell>
          <cell r="N80" t="str">
            <v>BARRIO LA SOLEDAD</v>
          </cell>
          <cell r="O80" t="str">
            <v>PUBLICA</v>
          </cell>
          <cell r="P80" t="str">
            <v>22654811</v>
          </cell>
          <cell r="Q80" t="str">
            <v>22654811</v>
          </cell>
          <cell r="R80" t="str">
            <v>EDGARDO MORALES ROMERO</v>
          </cell>
          <cell r="S80" t="str">
            <v>22654811</v>
          </cell>
          <cell r="T80" t="str">
            <v>ALEJANDRO ROJAS SABORIO</v>
          </cell>
          <cell r="U80" t="str">
            <v>22654304</v>
          </cell>
        </row>
        <row r="81">
          <cell r="A81" t="str">
            <v>4207</v>
          </cell>
          <cell r="B81" t="str">
            <v>00592</v>
          </cell>
          <cell r="C81" t="str">
            <v>C.T.P. DE ABANGARES</v>
          </cell>
          <cell r="D81" t="str">
            <v>CAÑAS</v>
          </cell>
          <cell r="E81" t="str">
            <v>02</v>
          </cell>
          <cell r="F81" t="str">
            <v>5</v>
          </cell>
          <cell r="G81" t="str">
            <v>07</v>
          </cell>
          <cell r="H81" t="str">
            <v>01</v>
          </cell>
          <cell r="I81" t="str">
            <v>5-07-01</v>
          </cell>
          <cell r="J81" t="str">
            <v>GUANACASTE-ABANGARES-LAS JUNTAS</v>
          </cell>
          <cell r="K81" t="str">
            <v>GUANACASTE</v>
          </cell>
          <cell r="L81" t="str">
            <v>ABANGARES</v>
          </cell>
          <cell r="M81" t="str">
            <v>LAS JUNTAS</v>
          </cell>
          <cell r="N81" t="str">
            <v>LAS JUNTAS</v>
          </cell>
          <cell r="O81" t="str">
            <v>PUBLICA</v>
          </cell>
          <cell r="P81" t="str">
            <v>26620246</v>
          </cell>
          <cell r="Q81" t="str">
            <v>26621798</v>
          </cell>
          <cell r="R81" t="str">
            <v>SANDY ALONSO JIMENEZ CASCANTE</v>
          </cell>
          <cell r="S81" t="str">
            <v>26620246</v>
          </cell>
          <cell r="T81" t="str">
            <v>OLGA LIDIA BARRERA GALIANO</v>
          </cell>
          <cell r="U81" t="str">
            <v>26620685</v>
          </cell>
        </row>
        <row r="82">
          <cell r="A82" t="str">
            <v>5680</v>
          </cell>
          <cell r="B82" t="str">
            <v>00678</v>
          </cell>
          <cell r="C82" t="str">
            <v>C.T.P. DE SANTA ANA</v>
          </cell>
          <cell r="D82" t="str">
            <v>SAN JOSE OESTE</v>
          </cell>
          <cell r="E82" t="str">
            <v>04</v>
          </cell>
          <cell r="F82" t="str">
            <v>1</v>
          </cell>
          <cell r="G82" t="str">
            <v>09</v>
          </cell>
          <cell r="H82" t="str">
            <v>03</v>
          </cell>
          <cell r="I82" t="str">
            <v>1-09-03</v>
          </cell>
          <cell r="J82" t="str">
            <v>SAN JOSE-SANTA ANA-POZOS</v>
          </cell>
          <cell r="K82" t="str">
            <v>SAN JOSE</v>
          </cell>
          <cell r="L82" t="str">
            <v>SANTA ANA</v>
          </cell>
          <cell r="M82" t="str">
            <v>POZOS</v>
          </cell>
          <cell r="N82" t="str">
            <v>LINDORA</v>
          </cell>
          <cell r="O82" t="str">
            <v>PUBLICA</v>
          </cell>
          <cell r="P82" t="str">
            <v>22036843</v>
          </cell>
          <cell r="Q82" t="str">
            <v>22036843</v>
          </cell>
          <cell r="R82" t="str">
            <v>WENDY SOLANO AGUILAR</v>
          </cell>
          <cell r="S82" t="str">
            <v>22036843</v>
          </cell>
          <cell r="T82" t="str">
            <v>JESUS ALONSO JIMENEZ DIAZ</v>
          </cell>
          <cell r="U82" t="str">
            <v>85594033</v>
          </cell>
        </row>
        <row r="83">
          <cell r="A83" t="str">
            <v>5818</v>
          </cell>
          <cell r="B83" t="str">
            <v>00730</v>
          </cell>
          <cell r="C83" t="str">
            <v>C.T.P. DE ESCAZU</v>
          </cell>
          <cell r="D83" t="str">
            <v>SAN JOSE OESTE</v>
          </cell>
          <cell r="E83" t="str">
            <v>03</v>
          </cell>
          <cell r="F83" t="str">
            <v>1</v>
          </cell>
          <cell r="G83" t="str">
            <v>02</v>
          </cell>
          <cell r="H83" t="str">
            <v>01</v>
          </cell>
          <cell r="I83" t="str">
            <v>1-02-01</v>
          </cell>
          <cell r="J83" t="str">
            <v>SAN JOSE-ESCAZU-ESCAZU</v>
          </cell>
          <cell r="K83" t="str">
            <v>SAN JOSE</v>
          </cell>
          <cell r="L83" t="str">
            <v>ESCAZU</v>
          </cell>
          <cell r="M83" t="str">
            <v>ESCAZU</v>
          </cell>
          <cell r="N83" t="str">
            <v>BARRIO EL CARMEN</v>
          </cell>
          <cell r="O83" t="str">
            <v>PUBLICA</v>
          </cell>
          <cell r="P83" t="str">
            <v>40805054</v>
          </cell>
          <cell r="Q83" t="str">
            <v>22897944</v>
          </cell>
          <cell r="R83" t="str">
            <v>XINIA BERMUDEZ ESTRADA</v>
          </cell>
          <cell r="S83" t="str">
            <v>22897944</v>
          </cell>
          <cell r="T83" t="str">
            <v>JENNY VALVERDE OVIEDO</v>
          </cell>
          <cell r="U83" t="str">
            <v>22284630</v>
          </cell>
        </row>
        <row r="84">
          <cell r="A84" t="str">
            <v>6032</v>
          </cell>
          <cell r="B84" t="str">
            <v>00755</v>
          </cell>
          <cell r="C84" t="str">
            <v>C.T.P. FERNANDO VOLIO JIMENEZ</v>
          </cell>
          <cell r="D84" t="str">
            <v>CARTAGO</v>
          </cell>
          <cell r="E84" t="str">
            <v>07</v>
          </cell>
          <cell r="F84" t="str">
            <v>3</v>
          </cell>
          <cell r="G84" t="str">
            <v>01</v>
          </cell>
          <cell r="H84" t="str">
            <v>11</v>
          </cell>
          <cell r="I84" t="str">
            <v>3-01-11</v>
          </cell>
          <cell r="J84" t="str">
            <v>CARTAGO-CARTAGO-QUEBRADILLA</v>
          </cell>
          <cell r="K84" t="str">
            <v>CARTAGO</v>
          </cell>
          <cell r="L84" t="str">
            <v>CARTAGO</v>
          </cell>
          <cell r="M84" t="str">
            <v>QUEBRADILLA</v>
          </cell>
          <cell r="N84" t="str">
            <v>QUEBRADILLA</v>
          </cell>
          <cell r="O84" t="str">
            <v>PUBLICA</v>
          </cell>
          <cell r="P84" t="str">
            <v>25736828</v>
          </cell>
          <cell r="Q84" t="str">
            <v>25739313</v>
          </cell>
          <cell r="R84" t="str">
            <v>ABEL ELIZONDO GUZMAN</v>
          </cell>
          <cell r="S84" t="str">
            <v>25736828</v>
          </cell>
          <cell r="T84" t="str">
            <v>XIOMARA TORRES JIMENEZ</v>
          </cell>
          <cell r="U84" t="str">
            <v>25519478</v>
          </cell>
        </row>
        <row r="85">
          <cell r="A85" t="str">
            <v>6034</v>
          </cell>
          <cell r="B85" t="str">
            <v>00771</v>
          </cell>
          <cell r="C85" t="str">
            <v>C.T.P. TRONADORA</v>
          </cell>
          <cell r="D85" t="str">
            <v>CAÑAS</v>
          </cell>
          <cell r="E85" t="str">
            <v>03</v>
          </cell>
          <cell r="F85" t="str">
            <v>5</v>
          </cell>
          <cell r="G85" t="str">
            <v>08</v>
          </cell>
          <cell r="H85" t="str">
            <v>03</v>
          </cell>
          <cell r="I85" t="str">
            <v>5-08-03</v>
          </cell>
          <cell r="J85" t="str">
            <v>GUANACASTE-TILARAN-TRONADORA</v>
          </cell>
          <cell r="K85" t="str">
            <v>GUANACASTE</v>
          </cell>
          <cell r="L85" t="str">
            <v>TILARAN</v>
          </cell>
          <cell r="M85" t="str">
            <v>TRONADORA</v>
          </cell>
          <cell r="N85" t="str">
            <v>TRONADORA</v>
          </cell>
          <cell r="O85" t="str">
            <v>PUBLICA</v>
          </cell>
          <cell r="P85" t="str">
            <v>26931066</v>
          </cell>
          <cell r="Q85" t="str">
            <v>26931066</v>
          </cell>
          <cell r="R85" t="str">
            <v>MANUEL DURAN PIMENTEL</v>
          </cell>
          <cell r="S85" t="str">
            <v>26931066</v>
          </cell>
          <cell r="T85" t="str">
            <v>ROSSE BERLY GOMEZ CHEVES</v>
          </cell>
          <cell r="U85" t="str">
            <v>26955509</v>
          </cell>
        </row>
        <row r="86">
          <cell r="A86" t="str">
            <v>6033</v>
          </cell>
          <cell r="B86" t="str">
            <v>00784</v>
          </cell>
          <cell r="C86" t="str">
            <v>C.T.P. INVU LAS CAÑAS</v>
          </cell>
          <cell r="D86" t="str">
            <v>ALAJUELA</v>
          </cell>
          <cell r="E86" t="str">
            <v>02</v>
          </cell>
          <cell r="F86" t="str">
            <v>2</v>
          </cell>
          <cell r="G86" t="str">
            <v>01</v>
          </cell>
          <cell r="H86" t="str">
            <v>10</v>
          </cell>
          <cell r="I86" t="str">
            <v>2-01-10</v>
          </cell>
          <cell r="J86" t="str">
            <v>ALAJUELA-ALAJUELA-DESAMPARADOS</v>
          </cell>
          <cell r="K86" t="str">
            <v>ALAJUELA</v>
          </cell>
          <cell r="L86" t="str">
            <v>ALAJUELA</v>
          </cell>
          <cell r="M86" t="str">
            <v>DESAMPARADOS</v>
          </cell>
          <cell r="N86" t="str">
            <v>EL ERIZO INVU CAÑAS</v>
          </cell>
          <cell r="O86" t="str">
            <v>PUBLICA</v>
          </cell>
          <cell r="P86" t="str">
            <v>24406240</v>
          </cell>
          <cell r="Q86" t="str">
            <v>24406240</v>
          </cell>
          <cell r="R86" t="str">
            <v>ALLAN BARBOZA JIMENEZ</v>
          </cell>
          <cell r="S86" t="str">
            <v>24406240</v>
          </cell>
          <cell r="T86" t="str">
            <v>GERARDO ARIAS SANCHEZ</v>
          </cell>
          <cell r="U86" t="str">
            <v>24302389</v>
          </cell>
        </row>
        <row r="87">
          <cell r="A87" t="str">
            <v>6016</v>
          </cell>
          <cell r="B87" t="str">
            <v>00791</v>
          </cell>
          <cell r="C87" t="str">
            <v>C.T.P. ULADISLAO GAMEZ SOLANO</v>
          </cell>
          <cell r="D87" t="str">
            <v>SAN JOSE CENTRAL</v>
          </cell>
          <cell r="E87" t="str">
            <v>04</v>
          </cell>
          <cell r="F87" t="str">
            <v>1</v>
          </cell>
          <cell r="G87" t="str">
            <v>18</v>
          </cell>
          <cell r="H87" t="str">
            <v>04</v>
          </cell>
          <cell r="I87" t="str">
            <v>1-18-04</v>
          </cell>
          <cell r="J87" t="str">
            <v>SAN JOSE-CURRIDABAT-TIRRASES</v>
          </cell>
          <cell r="K87" t="str">
            <v>SAN JOSE</v>
          </cell>
          <cell r="L87" t="str">
            <v>CURRIDABAT</v>
          </cell>
          <cell r="M87" t="str">
            <v>TIRRASES</v>
          </cell>
          <cell r="N87" t="str">
            <v>QUINCE DE AGOSTO</v>
          </cell>
          <cell r="O87" t="str">
            <v>PUBLICA</v>
          </cell>
          <cell r="P87" t="str">
            <v>22765536</v>
          </cell>
          <cell r="Q87" t="str">
            <v>-</v>
          </cell>
          <cell r="R87" t="str">
            <v>PABLO MASIS BONICHE</v>
          </cell>
          <cell r="S87">
            <v>22765536</v>
          </cell>
          <cell r="T87" t="str">
            <v>ELIZABETH ELIZONDO RODRIGUEZ</v>
          </cell>
          <cell r="U87" t="str">
            <v>21002108</v>
          </cell>
        </row>
        <row r="88">
          <cell r="A88" t="str">
            <v>6105</v>
          </cell>
          <cell r="B88" t="str">
            <v>00801</v>
          </cell>
          <cell r="C88" t="str">
            <v>C.T.P. CARRIZAL</v>
          </cell>
          <cell r="D88" t="str">
            <v>ALAJUELA</v>
          </cell>
          <cell r="E88" t="str">
            <v>01</v>
          </cell>
          <cell r="F88" t="str">
            <v>2</v>
          </cell>
          <cell r="G88" t="str">
            <v>01</v>
          </cell>
          <cell r="H88" t="str">
            <v>03</v>
          </cell>
          <cell r="I88" t="str">
            <v>2-01-03</v>
          </cell>
          <cell r="J88" t="str">
            <v>ALAJUELA-ALAJUELA-CARRIZAL</v>
          </cell>
          <cell r="K88" t="str">
            <v>ALAJUELA</v>
          </cell>
          <cell r="L88" t="str">
            <v>ALAJUELA</v>
          </cell>
          <cell r="M88" t="str">
            <v>CARRIZAL</v>
          </cell>
          <cell r="N88" t="str">
            <v>QUIZARRASES</v>
          </cell>
          <cell r="O88" t="str">
            <v>PUBLICA</v>
          </cell>
          <cell r="P88" t="str">
            <v>24830391</v>
          </cell>
          <cell r="Q88" t="str">
            <v>24830055</v>
          </cell>
          <cell r="R88" t="str">
            <v>INGRID SUSANA JIMENEZ LOPEZ</v>
          </cell>
          <cell r="S88" t="str">
            <v>24830055</v>
          </cell>
          <cell r="T88" t="str">
            <v>JOHNNY SANCHEZ SOLANO</v>
          </cell>
          <cell r="U88" t="str">
            <v>24433490</v>
          </cell>
        </row>
        <row r="89">
          <cell r="A89" t="str">
            <v>6130</v>
          </cell>
          <cell r="B89" t="str">
            <v>00807</v>
          </cell>
          <cell r="C89" t="str">
            <v>C.T.P. GRANADILLA</v>
          </cell>
          <cell r="D89" t="str">
            <v>SAN JOSE CENTRAL</v>
          </cell>
          <cell r="E89" t="str">
            <v>04</v>
          </cell>
          <cell r="F89" t="str">
            <v>1</v>
          </cell>
          <cell r="G89" t="str">
            <v>18</v>
          </cell>
          <cell r="H89" t="str">
            <v>02</v>
          </cell>
          <cell r="I89" t="str">
            <v>1-18-02</v>
          </cell>
          <cell r="J89" t="str">
            <v>SAN JOSE-CURRIDABAT-GRANADILLA</v>
          </cell>
          <cell r="K89" t="str">
            <v>SAN JOSE</v>
          </cell>
          <cell r="L89" t="str">
            <v>CURRIDABAT</v>
          </cell>
          <cell r="M89" t="str">
            <v>GRANADILLA</v>
          </cell>
          <cell r="N89" t="str">
            <v>GRANADILLA SUR</v>
          </cell>
          <cell r="O89" t="str">
            <v>PUBLICA</v>
          </cell>
          <cell r="P89" t="str">
            <v>27738916</v>
          </cell>
          <cell r="Q89" t="str">
            <v>-</v>
          </cell>
          <cell r="R89" t="str">
            <v>PAULA PEREZ MALAVASI</v>
          </cell>
          <cell r="S89" t="str">
            <v>22738916</v>
          </cell>
          <cell r="T89" t="str">
            <v>ELIZABETH ELIZONDO RODRIGUEZ</v>
          </cell>
          <cell r="U89">
            <v>21002108</v>
          </cell>
        </row>
        <row r="90">
          <cell r="A90" t="str">
            <v>6104</v>
          </cell>
          <cell r="B90" t="str">
            <v>00817</v>
          </cell>
          <cell r="C90" t="str">
            <v>C.T.P. JOSE ALBERTAZZI</v>
          </cell>
          <cell r="D90" t="str">
            <v>DESAMPARADOS</v>
          </cell>
          <cell r="E90" t="str">
            <v>02</v>
          </cell>
          <cell r="F90" t="str">
            <v>1</v>
          </cell>
          <cell r="G90" t="str">
            <v>03</v>
          </cell>
          <cell r="H90" t="str">
            <v>13</v>
          </cell>
          <cell r="I90" t="str">
            <v>1-03-13</v>
          </cell>
          <cell r="J90" t="str">
            <v>SAN JOSE-DESAMPARADOS-LOS GUIDO</v>
          </cell>
          <cell r="K90" t="str">
            <v>SAN JOSE</v>
          </cell>
          <cell r="L90" t="str">
            <v>DESAMPARADOS</v>
          </cell>
          <cell r="M90" t="str">
            <v>LOS GUIDO</v>
          </cell>
          <cell r="N90" t="str">
            <v>SECTOR 6</v>
          </cell>
          <cell r="O90" t="str">
            <v>PUBLICA</v>
          </cell>
          <cell r="P90" t="str">
            <v>22702273</v>
          </cell>
          <cell r="Q90" t="str">
            <v>22701419</v>
          </cell>
          <cell r="R90" t="str">
            <v>ANA LUCIA BENAVIDES FERNANDEZ</v>
          </cell>
          <cell r="S90" t="str">
            <v>22702273</v>
          </cell>
          <cell r="T90" t="str">
            <v>LUIS MATAMOROS HERNANDEZ</v>
          </cell>
          <cell r="U90" t="str">
            <v>22700885</v>
          </cell>
        </row>
        <row r="91">
          <cell r="A91" t="str">
            <v>0007</v>
          </cell>
          <cell r="B91" t="str">
            <v>00818</v>
          </cell>
          <cell r="C91" t="str">
            <v>C.T.P. AGUSTINIANO CIUDAD DE LOS NIÑOS</v>
          </cell>
          <cell r="D91" t="str">
            <v>CARTAGO</v>
          </cell>
          <cell r="E91" t="str">
            <v>07</v>
          </cell>
          <cell r="F91" t="str">
            <v>3</v>
          </cell>
          <cell r="G91" t="str">
            <v>01</v>
          </cell>
          <cell r="H91" t="str">
            <v>05</v>
          </cell>
          <cell r="I91" t="str">
            <v>3-01-05</v>
          </cell>
          <cell r="J91" t="str">
            <v>CARTAGO-CARTAGO-AGUACALIENTE (SAN FRANCISCO)</v>
          </cell>
          <cell r="K91" t="str">
            <v>CARTAGO</v>
          </cell>
          <cell r="L91" t="str">
            <v>CARTAGO</v>
          </cell>
          <cell r="M91" t="str">
            <v>AGUACALIENTE (SAN FRANCISCO)</v>
          </cell>
          <cell r="N91" t="str">
            <v>AGUA CALIENTE</v>
          </cell>
          <cell r="O91" t="str">
            <v>SUBVENCIONADA</v>
          </cell>
          <cell r="P91">
            <v>25529600</v>
          </cell>
          <cell r="Q91">
            <v>83841467</v>
          </cell>
          <cell r="R91" t="str">
            <v>JESUS MARIA RAMOS LEZA</v>
          </cell>
          <cell r="S91">
            <v>83841467</v>
          </cell>
          <cell r="T91" t="str">
            <v>XIOMARA TORRES JIMENEZ</v>
          </cell>
          <cell r="U91">
            <v>25519478</v>
          </cell>
        </row>
        <row r="92">
          <cell r="A92" t="str">
            <v>6358</v>
          </cell>
          <cell r="B92" t="str">
            <v>00867</v>
          </cell>
          <cell r="C92" t="str">
            <v>C.T.P. VASQUEZ DE CORONADO</v>
          </cell>
          <cell r="D92" t="str">
            <v>SAN JOSE NORTE</v>
          </cell>
          <cell r="E92" t="str">
            <v>06</v>
          </cell>
          <cell r="F92" t="str">
            <v>1</v>
          </cell>
          <cell r="G92" t="str">
            <v>11</v>
          </cell>
          <cell r="H92" t="str">
            <v>04</v>
          </cell>
          <cell r="I92" t="str">
            <v>1-11-04</v>
          </cell>
          <cell r="J92" t="str">
            <v>SAN JOSE-VASQUEZ DE CORONADO-PATALILLO</v>
          </cell>
          <cell r="K92" t="str">
            <v>SAN JOSE</v>
          </cell>
          <cell r="L92" t="str">
            <v>VASQUEZ DE CORONADO</v>
          </cell>
          <cell r="M92" t="str">
            <v>PATALILLO</v>
          </cell>
          <cell r="N92" t="str">
            <v>ROMILIOS</v>
          </cell>
          <cell r="O92" t="str">
            <v>PUBLICA</v>
          </cell>
          <cell r="P92" t="str">
            <v>22293801</v>
          </cell>
          <cell r="Q92" t="str">
            <v>22293801</v>
          </cell>
          <cell r="R92" t="str">
            <v>KATIA AMADOR PEREZ</v>
          </cell>
          <cell r="S92" t="str">
            <v>22293801</v>
          </cell>
          <cell r="T92" t="str">
            <v>ILEANA ARCE CAMPOS</v>
          </cell>
          <cell r="U92" t="str">
            <v>22942049</v>
          </cell>
        </row>
        <row r="93">
          <cell r="A93" t="str">
            <v>6504</v>
          </cell>
          <cell r="B93" t="str">
            <v>00903</v>
          </cell>
          <cell r="C93" t="str">
            <v>C.T.P. SAN PEDRO DE BARVA</v>
          </cell>
          <cell r="D93" t="str">
            <v>HEREDIA</v>
          </cell>
          <cell r="E93" t="str">
            <v>04</v>
          </cell>
          <cell r="F93" t="str">
            <v>4</v>
          </cell>
          <cell r="G93" t="str">
            <v>02</v>
          </cell>
          <cell r="H93" t="str">
            <v>02</v>
          </cell>
          <cell r="I93" t="str">
            <v>4-02-02</v>
          </cell>
          <cell r="J93" t="str">
            <v>HEREDIA-BARVA-SAN PEDRO</v>
          </cell>
          <cell r="K93" t="str">
            <v>HEREDIA</v>
          </cell>
          <cell r="L93" t="str">
            <v>BARVA</v>
          </cell>
          <cell r="M93" t="str">
            <v>SAN PEDRO</v>
          </cell>
          <cell r="N93" t="str">
            <v>SAN PEDRO</v>
          </cell>
          <cell r="O93" t="str">
            <v>PUBLICA</v>
          </cell>
          <cell r="P93" t="str">
            <v>22382053</v>
          </cell>
          <cell r="Q93" t="str">
            <v>22385053</v>
          </cell>
          <cell r="R93" t="str">
            <v>MARGARITA RAMIREZ BONILLA</v>
          </cell>
          <cell r="S93" t="str">
            <v>22385053</v>
          </cell>
          <cell r="T93" t="str">
            <v>ARIEL EDUARDO MENDEZ MURILLO</v>
          </cell>
          <cell r="U93" t="str">
            <v>22623025</v>
          </cell>
        </row>
        <row r="94">
          <cell r="A94" t="str">
            <v>6505</v>
          </cell>
          <cell r="B94" t="str">
            <v>00918</v>
          </cell>
          <cell r="C94" t="str">
            <v>C.T.P. DE PALMICHAL</v>
          </cell>
          <cell r="D94" t="str">
            <v>PURISCAL</v>
          </cell>
          <cell r="E94" t="str">
            <v>05</v>
          </cell>
          <cell r="F94" t="str">
            <v>1</v>
          </cell>
          <cell r="G94" t="str">
            <v>12</v>
          </cell>
          <cell r="H94" t="str">
            <v>03</v>
          </cell>
          <cell r="I94" t="str">
            <v>1-12-03</v>
          </cell>
          <cell r="J94" t="str">
            <v>SAN JOSE-ACOSTA-PALMICHAL</v>
          </cell>
          <cell r="K94" t="str">
            <v>SAN JOSE</v>
          </cell>
          <cell r="L94" t="str">
            <v>ACOSTA</v>
          </cell>
          <cell r="M94" t="str">
            <v>PALMICHAL</v>
          </cell>
          <cell r="N94" t="str">
            <v>PALMICHAL</v>
          </cell>
          <cell r="O94" t="str">
            <v>PUBLICA</v>
          </cell>
          <cell r="P94" t="str">
            <v>24184409</v>
          </cell>
          <cell r="Q94" t="str">
            <v>-</v>
          </cell>
          <cell r="R94" t="str">
            <v>BRAULIO MONTERO GONZALEZ</v>
          </cell>
          <cell r="S94" t="str">
            <v>24184409</v>
          </cell>
          <cell r="T94" t="str">
            <v>NANCY ZUÑIGA MONTERO</v>
          </cell>
          <cell r="U94">
            <v>24165218</v>
          </cell>
        </row>
        <row r="95">
          <cell r="A95" t="str">
            <v>6502</v>
          </cell>
          <cell r="B95" t="str">
            <v>00919</v>
          </cell>
          <cell r="C95" t="str">
            <v>C.T.P. SANTO CRISTO DE ESQUIPULAS</v>
          </cell>
          <cell r="D95" t="str">
            <v>OCCIDENTE</v>
          </cell>
          <cell r="E95" t="str">
            <v>06</v>
          </cell>
          <cell r="F95" t="str">
            <v>2</v>
          </cell>
          <cell r="G95" t="str">
            <v>07</v>
          </cell>
          <cell r="H95" t="str">
            <v>06</v>
          </cell>
          <cell r="I95" t="str">
            <v>2-07-06</v>
          </cell>
          <cell r="J95" t="str">
            <v>ALAJUELA-PALMARES-ESQUIPULAS</v>
          </cell>
          <cell r="K95" t="str">
            <v>ALAJUELA</v>
          </cell>
          <cell r="L95" t="str">
            <v>PALMARES</v>
          </cell>
          <cell r="M95" t="str">
            <v>ESQUIPULAS</v>
          </cell>
          <cell r="N95" t="str">
            <v>LA ERMITA</v>
          </cell>
          <cell r="O95" t="str">
            <v>PUBLICA</v>
          </cell>
          <cell r="P95" t="str">
            <v>24533107</v>
          </cell>
          <cell r="Q95" t="str">
            <v>24533148</v>
          </cell>
          <cell r="R95" t="str">
            <v>LUIS GMO. SALAS BOGANTES</v>
          </cell>
          <cell r="S95" t="str">
            <v>24533107</v>
          </cell>
          <cell r="T95" t="str">
            <v>MARIA DEL ROSARIO JARA MOYA</v>
          </cell>
          <cell r="U95">
            <v>24531403</v>
          </cell>
        </row>
        <row r="96">
          <cell r="A96" t="str">
            <v>6507</v>
          </cell>
          <cell r="B96" t="str">
            <v>00920</v>
          </cell>
          <cell r="C96" t="str">
            <v>C.T.P. SABANILLA</v>
          </cell>
          <cell r="D96" t="str">
            <v>ALAJUELA</v>
          </cell>
          <cell r="E96" t="str">
            <v>03</v>
          </cell>
          <cell r="F96" t="str">
            <v>2</v>
          </cell>
          <cell r="G96" t="str">
            <v>01</v>
          </cell>
          <cell r="H96" t="str">
            <v>07</v>
          </cell>
          <cell r="I96" t="str">
            <v>2-01-07</v>
          </cell>
          <cell r="J96" t="str">
            <v>ALAJUELA-ALAJUELA-SABANILLA</v>
          </cell>
          <cell r="K96" t="str">
            <v>ALAJUELA</v>
          </cell>
          <cell r="L96" t="str">
            <v>ALAJUELA</v>
          </cell>
          <cell r="M96" t="str">
            <v>SABANILLA</v>
          </cell>
          <cell r="N96" t="str">
            <v>SABANILLA</v>
          </cell>
          <cell r="O96" t="str">
            <v>PUBLICA</v>
          </cell>
          <cell r="P96" t="str">
            <v>24495598</v>
          </cell>
          <cell r="Q96" t="str">
            <v>24495598</v>
          </cell>
          <cell r="R96" t="str">
            <v>LORNA MOLINA CORELLA</v>
          </cell>
          <cell r="S96" t="str">
            <v>24495748</v>
          </cell>
          <cell r="T96" t="str">
            <v>MARVIN JIMENEZ BARBOZA</v>
          </cell>
          <cell r="U96">
            <v>24303339</v>
          </cell>
        </row>
        <row r="97">
          <cell r="A97" t="str">
            <v>6508</v>
          </cell>
          <cell r="B97" t="str">
            <v>00921</v>
          </cell>
          <cell r="C97" t="str">
            <v>C.T.P. SAN RAFAEL DE POAS</v>
          </cell>
          <cell r="D97" t="str">
            <v>ALAJUELA</v>
          </cell>
          <cell r="E97" t="str">
            <v>07</v>
          </cell>
          <cell r="F97" t="str">
            <v>2</v>
          </cell>
          <cell r="G97" t="str">
            <v>08</v>
          </cell>
          <cell r="H97" t="str">
            <v>03</v>
          </cell>
          <cell r="I97" t="str">
            <v>2-08-03</v>
          </cell>
          <cell r="J97" t="str">
            <v>ALAJUELA-POAS-SAN RAFAEL</v>
          </cell>
          <cell r="K97" t="str">
            <v>ALAJUELA</v>
          </cell>
          <cell r="L97" t="str">
            <v>POAS</v>
          </cell>
          <cell r="M97" t="str">
            <v>SAN RAFAEL</v>
          </cell>
          <cell r="N97" t="str">
            <v>SAN RAFAEL</v>
          </cell>
          <cell r="O97" t="str">
            <v>PUBLICA</v>
          </cell>
          <cell r="P97" t="str">
            <v>21006431</v>
          </cell>
          <cell r="Q97" t="str">
            <v>24383132</v>
          </cell>
          <cell r="R97" t="str">
            <v>HERNAN BONILLA CESPEDES</v>
          </cell>
          <cell r="S97" t="str">
            <v>-</v>
          </cell>
          <cell r="T97" t="str">
            <v>MAGDA ROJAS SABORIO</v>
          </cell>
          <cell r="U97">
            <v>24485212</v>
          </cell>
        </row>
        <row r="98">
          <cell r="A98" t="str">
            <v>6506</v>
          </cell>
          <cell r="B98" t="str">
            <v>00922</v>
          </cell>
          <cell r="C98" t="str">
            <v>C.T.P. BOLIVAR</v>
          </cell>
          <cell r="D98" t="str">
            <v>ALAJUELA</v>
          </cell>
          <cell r="E98" t="str">
            <v>06</v>
          </cell>
          <cell r="F98" t="str">
            <v>2</v>
          </cell>
          <cell r="G98" t="str">
            <v>03</v>
          </cell>
          <cell r="H98" t="str">
            <v>08</v>
          </cell>
          <cell r="I98" t="str">
            <v>2-03-08</v>
          </cell>
          <cell r="J98" t="str">
            <v>ALAJUELA-GRECIA-BOLIVAR</v>
          </cell>
          <cell r="K98" t="str">
            <v>ALAJUELA</v>
          </cell>
          <cell r="L98" t="str">
            <v>GRECIA</v>
          </cell>
          <cell r="M98" t="str">
            <v>BOLIVAR</v>
          </cell>
          <cell r="N98" t="str">
            <v>LOS ANGELES</v>
          </cell>
          <cell r="O98" t="str">
            <v>PUBLICA</v>
          </cell>
          <cell r="P98" t="str">
            <v>24941493</v>
          </cell>
          <cell r="Q98" t="str">
            <v>24941493</v>
          </cell>
          <cell r="R98" t="str">
            <v>KATTIA MADRIGAL BALLESTERO</v>
          </cell>
          <cell r="S98" t="str">
            <v>21015992</v>
          </cell>
          <cell r="T98" t="str">
            <v>MARIA DELSIDA ELIZONDO DURAN</v>
          </cell>
          <cell r="U98" t="str">
            <v>24941493</v>
          </cell>
        </row>
        <row r="99">
          <cell r="A99" t="str">
            <v>6503</v>
          </cell>
          <cell r="B99" t="str">
            <v>00923</v>
          </cell>
          <cell r="C99" t="str">
            <v>C.T.P. DE DULCE NOMBRE</v>
          </cell>
          <cell r="D99" t="str">
            <v>CARTAGO</v>
          </cell>
          <cell r="E99" t="str">
            <v>02</v>
          </cell>
          <cell r="F99" t="str">
            <v>3</v>
          </cell>
          <cell r="G99" t="str">
            <v>01</v>
          </cell>
          <cell r="H99" t="str">
            <v>09</v>
          </cell>
          <cell r="I99" t="str">
            <v>3-01-09</v>
          </cell>
          <cell r="J99" t="str">
            <v xml:space="preserve">CARTAGO-CARTAGO-DULCE NOMBRE  </v>
          </cell>
          <cell r="K99" t="str">
            <v>CARTAGO</v>
          </cell>
          <cell r="L99" t="str">
            <v>CARTAGO</v>
          </cell>
          <cell r="M99" t="str">
            <v xml:space="preserve">DULCE NOMBRE  </v>
          </cell>
          <cell r="N99" t="str">
            <v>DULCE NOMBRE</v>
          </cell>
          <cell r="O99" t="str">
            <v>PUBLICA</v>
          </cell>
          <cell r="P99">
            <v>25536190</v>
          </cell>
          <cell r="Q99" t="str">
            <v>25536190</v>
          </cell>
          <cell r="R99" t="str">
            <v>DAVID JIMENEZ MONGE</v>
          </cell>
          <cell r="S99">
            <v>25536190</v>
          </cell>
          <cell r="T99" t="str">
            <v>ZIANE SOTO UREÑA</v>
          </cell>
          <cell r="U99">
            <v>25371825</v>
          </cell>
        </row>
        <row r="100">
          <cell r="A100" t="str">
            <v>6537</v>
          </cell>
          <cell r="B100" t="str">
            <v>00931</v>
          </cell>
          <cell r="C100" t="str">
            <v>C.T.P. SANTA EULALIA</v>
          </cell>
          <cell r="D100" t="str">
            <v>ALAJUELA</v>
          </cell>
          <cell r="E100" t="str">
            <v>08</v>
          </cell>
          <cell r="F100" t="str">
            <v>2</v>
          </cell>
          <cell r="G100" t="str">
            <v>05</v>
          </cell>
          <cell r="H100" t="str">
            <v>07</v>
          </cell>
          <cell r="I100" t="str">
            <v>2-05-07</v>
          </cell>
          <cell r="J100" t="str">
            <v>ALAJUELA-ATENAS-SANTA EULALIA</v>
          </cell>
          <cell r="K100" t="str">
            <v>ALAJUELA</v>
          </cell>
          <cell r="L100" t="str">
            <v>ATENAS</v>
          </cell>
          <cell r="M100" t="str">
            <v>SANTA EULALIA</v>
          </cell>
          <cell r="N100" t="str">
            <v>SANTA EULALIA</v>
          </cell>
          <cell r="O100" t="str">
            <v>PUBLICA</v>
          </cell>
          <cell r="P100" t="str">
            <v>24460703</v>
          </cell>
          <cell r="Q100" t="str">
            <v>24460703</v>
          </cell>
          <cell r="R100" t="str">
            <v>ROGER RUIZ ESQUIVEL</v>
          </cell>
          <cell r="S100" t="str">
            <v>61582100</v>
          </cell>
          <cell r="T100" t="str">
            <v>LUIS ENRIQUE RIVERA OVARES</v>
          </cell>
          <cell r="U100">
            <v>24465922</v>
          </cell>
        </row>
        <row r="101">
          <cell r="A101" t="str">
            <v>6532</v>
          </cell>
          <cell r="B101" t="str">
            <v>00932</v>
          </cell>
          <cell r="C101" t="str">
            <v>C.T.P. AMBIENTALISTA ISAIAS RETANA</v>
          </cell>
          <cell r="D101" t="str">
            <v>PEREZ ZELEDON</v>
          </cell>
          <cell r="E101" t="str">
            <v>02</v>
          </cell>
          <cell r="F101" t="str">
            <v>1</v>
          </cell>
          <cell r="G101" t="str">
            <v>19</v>
          </cell>
          <cell r="H101" t="str">
            <v>01</v>
          </cell>
          <cell r="I101" t="str">
            <v>1-19-01</v>
          </cell>
          <cell r="J101" t="str">
            <v>SAN JOSE-PEREZ ZELEDON-SAN ISIDRO DE EL GENERAL</v>
          </cell>
          <cell r="K101" t="str">
            <v>SAN JOSE</v>
          </cell>
          <cell r="L101" t="str">
            <v>PEREZ ZELEDON</v>
          </cell>
          <cell r="M101" t="str">
            <v>SAN ISIDRO DE EL GENERAL</v>
          </cell>
          <cell r="N101" t="str">
            <v>PEDREGOSO</v>
          </cell>
          <cell r="O101" t="str">
            <v>PUBLICA</v>
          </cell>
          <cell r="P101" t="str">
            <v>27714243</v>
          </cell>
          <cell r="Q101" t="str">
            <v>-</v>
          </cell>
          <cell r="R101" t="str">
            <v>ARNULFO ALVARADO LOPEZ</v>
          </cell>
          <cell r="S101" t="str">
            <v>27714243</v>
          </cell>
          <cell r="T101" t="str">
            <v>ENRIQUE GIOVANNI FALLAS GAMBOA</v>
          </cell>
          <cell r="U101">
            <v>27719646</v>
          </cell>
        </row>
        <row r="102">
          <cell r="A102" t="str">
            <v>6534</v>
          </cell>
          <cell r="B102" t="str">
            <v>00934</v>
          </cell>
          <cell r="C102" t="str">
            <v>C.T.P. SANTA LUCIA</v>
          </cell>
          <cell r="D102" t="str">
            <v>CARTAGO</v>
          </cell>
          <cell r="E102" t="str">
            <v>05</v>
          </cell>
          <cell r="F102" t="str">
            <v>3</v>
          </cell>
          <cell r="G102" t="str">
            <v>02</v>
          </cell>
          <cell r="H102" t="str">
            <v>05</v>
          </cell>
          <cell r="I102" t="str">
            <v>3-02-05</v>
          </cell>
          <cell r="J102" t="str">
            <v>CARTAGO-PARAISO-LLANOS DE SANTA LUCIA</v>
          </cell>
          <cell r="K102" t="str">
            <v>CARTAGO</v>
          </cell>
          <cell r="L102" t="str">
            <v>PARAISO</v>
          </cell>
          <cell r="M102" t="str">
            <v>LLANOS DE SANTA LUCIA</v>
          </cell>
          <cell r="N102" t="str">
            <v>SANTA LUCIA</v>
          </cell>
          <cell r="O102" t="str">
            <v>PUBLICA</v>
          </cell>
          <cell r="P102" t="str">
            <v>25745990</v>
          </cell>
          <cell r="Q102" t="str">
            <v>25745990</v>
          </cell>
          <cell r="R102" t="str">
            <v>ANABEL VARGAS CALDERON</v>
          </cell>
          <cell r="S102" t="str">
            <v>25745990</v>
          </cell>
          <cell r="T102" t="str">
            <v>LUIS FRANCISCO QUESADA MENDEZ</v>
          </cell>
          <cell r="U102" t="str">
            <v>25750123</v>
          </cell>
        </row>
        <row r="103">
          <cell r="A103" t="str">
            <v>6529</v>
          </cell>
          <cell r="B103" t="str">
            <v>00935</v>
          </cell>
          <cell r="C103" t="str">
            <v>C.T.P. ABELARDO BONILLA BALDARES</v>
          </cell>
          <cell r="D103" t="str">
            <v>SAN JOSE NORTE</v>
          </cell>
          <cell r="E103" t="str">
            <v>05</v>
          </cell>
          <cell r="F103" t="str">
            <v>1</v>
          </cell>
          <cell r="G103" t="str">
            <v>14</v>
          </cell>
          <cell r="H103" t="str">
            <v>02</v>
          </cell>
          <cell r="I103" t="str">
            <v>1-14-02</v>
          </cell>
          <cell r="J103" t="str">
            <v>SAN JOSE-MORAVIA-SAN JERONIMO</v>
          </cell>
          <cell r="K103" t="str">
            <v>SAN JOSE</v>
          </cell>
          <cell r="L103" t="str">
            <v>MORAVIA</v>
          </cell>
          <cell r="M103" t="str">
            <v>SAN JERONIMO</v>
          </cell>
          <cell r="N103" t="str">
            <v>SAN JERONIMO</v>
          </cell>
          <cell r="O103" t="str">
            <v>PUBLICA</v>
          </cell>
          <cell r="P103" t="str">
            <v>22947119</v>
          </cell>
          <cell r="Q103" t="str">
            <v>-</v>
          </cell>
          <cell r="R103" t="str">
            <v>ABRAHAM JOSE BERROCAL ROGERS</v>
          </cell>
          <cell r="S103">
            <v>22947119</v>
          </cell>
          <cell r="T103" t="str">
            <v>WILFREDO CASTRO CAMPOS</v>
          </cell>
          <cell r="U103">
            <v>22352880</v>
          </cell>
        </row>
        <row r="104">
          <cell r="A104" t="str">
            <v>6527</v>
          </cell>
          <cell r="B104" t="str">
            <v>00936</v>
          </cell>
          <cell r="C104" t="str">
            <v>C.T.P. MAXIMO QUESADA PICADO</v>
          </cell>
          <cell r="D104" t="str">
            <v>DESAMPARADOS</v>
          </cell>
          <cell r="E104" t="str">
            <v>01</v>
          </cell>
          <cell r="F104" t="str">
            <v>1</v>
          </cell>
          <cell r="G104" t="str">
            <v>03</v>
          </cell>
          <cell r="H104" t="str">
            <v>07</v>
          </cell>
          <cell r="I104" t="str">
            <v>1-03-07</v>
          </cell>
          <cell r="J104" t="str">
            <v>SAN JOSE-DESAMPARADOS-PATARRA</v>
          </cell>
          <cell r="K104" t="str">
            <v>SAN JOSE</v>
          </cell>
          <cell r="L104" t="str">
            <v>DESAMPARADOS</v>
          </cell>
          <cell r="M104" t="str">
            <v>PATARRA</v>
          </cell>
          <cell r="N104" t="str">
            <v>SALITRILLOS</v>
          </cell>
          <cell r="O104" t="str">
            <v>PUBLICA</v>
          </cell>
          <cell r="P104">
            <v>22764262</v>
          </cell>
          <cell r="Q104">
            <v>22764262</v>
          </cell>
          <cell r="R104" t="str">
            <v>ALEJANDRO BRENES GAMBOA</v>
          </cell>
          <cell r="S104">
            <v>22764262</v>
          </cell>
          <cell r="T104" t="str">
            <v>MANUEL CALDERON ESQUIVEL</v>
          </cell>
          <cell r="U104">
            <v>22591833</v>
          </cell>
        </row>
        <row r="105">
          <cell r="A105" t="str">
            <v>6528</v>
          </cell>
          <cell r="B105" t="str">
            <v>00937</v>
          </cell>
          <cell r="C105" t="str">
            <v>C.T.P. PURRAL</v>
          </cell>
          <cell r="D105" t="str">
            <v>SAN JOSE NORTE</v>
          </cell>
          <cell r="E105" t="str">
            <v>02</v>
          </cell>
          <cell r="F105" t="str">
            <v>1</v>
          </cell>
          <cell r="G105" t="str">
            <v>08</v>
          </cell>
          <cell r="H105" t="str">
            <v>07</v>
          </cell>
          <cell r="I105" t="str">
            <v>1-08-07</v>
          </cell>
          <cell r="J105" t="str">
            <v>SAN JOSE-GOICOECHEA-PURRAL</v>
          </cell>
          <cell r="K105" t="str">
            <v>SAN JOSE</v>
          </cell>
          <cell r="L105" t="str">
            <v>GOICOECHEA</v>
          </cell>
          <cell r="M105" t="str">
            <v>PURRAL</v>
          </cell>
          <cell r="N105" t="str">
            <v>BELLA VISTA</v>
          </cell>
          <cell r="O105" t="str">
            <v>PUBLICA</v>
          </cell>
          <cell r="P105" t="str">
            <v>22451046</v>
          </cell>
          <cell r="Q105" t="str">
            <v>-</v>
          </cell>
          <cell r="R105" t="str">
            <v>SUE ADRIAN CHINCHILLA CALDERON</v>
          </cell>
          <cell r="S105" t="str">
            <v>22451046</v>
          </cell>
          <cell r="T105" t="str">
            <v>KENNETH RODOLFO JIMENEZ GONZALEZ</v>
          </cell>
          <cell r="U105" t="str">
            <v>22450450</v>
          </cell>
        </row>
        <row r="106">
          <cell r="A106" t="str">
            <v>6533</v>
          </cell>
          <cell r="B106" t="str">
            <v>00939</v>
          </cell>
          <cell r="C106" t="str">
            <v>C.T.P. OREAMUNO</v>
          </cell>
          <cell r="D106" t="str">
            <v>CARTAGO</v>
          </cell>
          <cell r="E106" t="str">
            <v>04</v>
          </cell>
          <cell r="F106" t="str">
            <v>3</v>
          </cell>
          <cell r="G106" t="str">
            <v>07</v>
          </cell>
          <cell r="H106" t="str">
            <v>01</v>
          </cell>
          <cell r="I106" t="str">
            <v>3-07-01</v>
          </cell>
          <cell r="J106" t="str">
            <v>CARTAGO-OREAMUNO-SAN RAFAEL</v>
          </cell>
          <cell r="K106" t="str">
            <v>CARTAGO</v>
          </cell>
          <cell r="L106" t="str">
            <v>OREAMUNO</v>
          </cell>
          <cell r="M106" t="str">
            <v>SAN RAFAEL</v>
          </cell>
          <cell r="N106" t="str">
            <v>CORAZON DE JESUS</v>
          </cell>
          <cell r="O106" t="str">
            <v>PUBLICA</v>
          </cell>
          <cell r="P106" t="str">
            <v>25517316</v>
          </cell>
          <cell r="Q106" t="str">
            <v>25514409</v>
          </cell>
          <cell r="R106" t="str">
            <v>RAUL MIRANDA MESEN</v>
          </cell>
          <cell r="S106" t="str">
            <v>25517316</v>
          </cell>
          <cell r="T106" t="str">
            <v>KATIA ARAYA ARAYA</v>
          </cell>
          <cell r="U106">
            <v>25512483</v>
          </cell>
        </row>
        <row r="107">
          <cell r="A107" t="str">
            <v>6536</v>
          </cell>
          <cell r="B107" t="str">
            <v>00940</v>
          </cell>
          <cell r="C107" t="str">
            <v>C.T.P. ROSARIO DE NARANJO</v>
          </cell>
          <cell r="D107" t="str">
            <v>OCCIDENTE</v>
          </cell>
          <cell r="E107" t="str">
            <v>05</v>
          </cell>
          <cell r="F107" t="str">
            <v>2</v>
          </cell>
          <cell r="G107" t="str">
            <v>06</v>
          </cell>
          <cell r="H107" t="str">
            <v>07</v>
          </cell>
          <cell r="I107" t="str">
            <v>2-06-07</v>
          </cell>
          <cell r="J107" t="str">
            <v>ALAJUELA-NARANJO-ROSARIO</v>
          </cell>
          <cell r="K107" t="str">
            <v>ALAJUELA</v>
          </cell>
          <cell r="L107" t="str">
            <v>NARANJO</v>
          </cell>
          <cell r="M107" t="str">
            <v>ROSARIO</v>
          </cell>
          <cell r="N107" t="str">
            <v>SECTOR VARGAS</v>
          </cell>
          <cell r="O107" t="str">
            <v>PUBLICA</v>
          </cell>
          <cell r="P107" t="str">
            <v>24510404</v>
          </cell>
          <cell r="Q107" t="str">
            <v>24511819</v>
          </cell>
          <cell r="R107" t="str">
            <v>MARYORIE HERNANDEZ ROJAS</v>
          </cell>
          <cell r="S107">
            <v>245018019</v>
          </cell>
          <cell r="T107" t="str">
            <v>GEOVANNY ROJAS MORALES</v>
          </cell>
          <cell r="U107">
            <v>24511520</v>
          </cell>
        </row>
        <row r="108">
          <cell r="A108" t="str">
            <v>6524</v>
          </cell>
          <cell r="B108" t="str">
            <v>00946</v>
          </cell>
          <cell r="C108" t="str">
            <v>C.T.P. SAN ISIDRO DE HEREDIA</v>
          </cell>
          <cell r="D108" t="str">
            <v>HEREDIA</v>
          </cell>
          <cell r="E108" t="str">
            <v>06</v>
          </cell>
          <cell r="F108" t="str">
            <v>4</v>
          </cell>
          <cell r="G108" t="str">
            <v>06</v>
          </cell>
          <cell r="H108" t="str">
            <v>02</v>
          </cell>
          <cell r="I108" t="str">
            <v>4-06-02</v>
          </cell>
          <cell r="J108" t="str">
            <v>HEREDIA-SAN ISIDRO-SAN JOSE</v>
          </cell>
          <cell r="K108" t="str">
            <v>HEREDIA</v>
          </cell>
          <cell r="L108" t="str">
            <v>SAN ISIDRO</v>
          </cell>
          <cell r="M108" t="str">
            <v>SAN JOSE</v>
          </cell>
          <cell r="N108" t="str">
            <v>SAN JOSECITO</v>
          </cell>
          <cell r="O108" t="str">
            <v>PUBLICA</v>
          </cell>
          <cell r="P108" t="str">
            <v>22685475</v>
          </cell>
          <cell r="Q108" t="str">
            <v>22685475</v>
          </cell>
          <cell r="R108" t="str">
            <v>ADRIAN GRANADOS MASIS</v>
          </cell>
          <cell r="S108">
            <v>22685475</v>
          </cell>
          <cell r="T108" t="str">
            <v>MARCO ANTONIO MARCOS ARCE</v>
          </cell>
          <cell r="U108">
            <v>22618569</v>
          </cell>
        </row>
        <row r="109">
          <cell r="A109" t="str">
            <v>6525</v>
          </cell>
          <cell r="B109" t="str">
            <v>00947</v>
          </cell>
          <cell r="C109" t="str">
            <v>C.T.P. SANTO DOMINGO</v>
          </cell>
          <cell r="D109" t="str">
            <v>HEREDIA</v>
          </cell>
          <cell r="E109" t="str">
            <v>05</v>
          </cell>
          <cell r="F109" t="str">
            <v>4</v>
          </cell>
          <cell r="G109" t="str">
            <v>03</v>
          </cell>
          <cell r="H109" t="str">
            <v>06</v>
          </cell>
          <cell r="I109" t="str">
            <v>4-03-06</v>
          </cell>
          <cell r="J109" t="str">
            <v>HEREDIA-SANTO DOMINGO-SANTA ROSA</v>
          </cell>
          <cell r="K109" t="str">
            <v>HEREDIA</v>
          </cell>
          <cell r="L109" t="str">
            <v>SANTO DOMINGO</v>
          </cell>
          <cell r="M109" t="str">
            <v>SANTA ROSA</v>
          </cell>
          <cell r="N109" t="str">
            <v>SANTA ROSA</v>
          </cell>
          <cell r="O109" t="str">
            <v>PUBLICA</v>
          </cell>
          <cell r="P109" t="str">
            <v>22443190</v>
          </cell>
          <cell r="Q109" t="str">
            <v>22443190</v>
          </cell>
          <cell r="R109" t="str">
            <v>MAURICIO OBANDO OBANDO</v>
          </cell>
          <cell r="S109">
            <v>22443190</v>
          </cell>
          <cell r="T109" t="str">
            <v>JOHEL QUESADA CAMACHO</v>
          </cell>
          <cell r="U109">
            <v>25660341</v>
          </cell>
        </row>
        <row r="110">
          <cell r="A110" t="str">
            <v>6526</v>
          </cell>
          <cell r="B110" t="str">
            <v>00948</v>
          </cell>
          <cell r="C110" t="str">
            <v>C.T.P. MERCEDES NORTE</v>
          </cell>
          <cell r="D110" t="str">
            <v>HEREDIA</v>
          </cell>
          <cell r="E110" t="str">
            <v>02</v>
          </cell>
          <cell r="F110" t="str">
            <v>4</v>
          </cell>
          <cell r="G110" t="str">
            <v>01</v>
          </cell>
          <cell r="H110" t="str">
            <v>02</v>
          </cell>
          <cell r="I110" t="str">
            <v>4-01-02</v>
          </cell>
          <cell r="J110" t="str">
            <v>HEREDIA-HEREDIA-MERCEDES</v>
          </cell>
          <cell r="K110" t="str">
            <v>HEREDIA</v>
          </cell>
          <cell r="L110" t="str">
            <v>HEREDIA</v>
          </cell>
          <cell r="M110" t="str">
            <v>MERCEDES</v>
          </cell>
          <cell r="N110" t="str">
            <v>MERCEDES NORTE</v>
          </cell>
          <cell r="O110" t="str">
            <v>PUBLICA</v>
          </cell>
          <cell r="P110" t="str">
            <v>22605090</v>
          </cell>
          <cell r="Q110" t="str">
            <v>22617445</v>
          </cell>
          <cell r="R110" t="str">
            <v>LAURA RAMON ELIZONDO</v>
          </cell>
          <cell r="S110">
            <v>22605090</v>
          </cell>
          <cell r="T110" t="str">
            <v>GRETTEL MARIA MORALES ROJAS</v>
          </cell>
          <cell r="U110">
            <v>22378013</v>
          </cell>
        </row>
        <row r="111">
          <cell r="A111" t="str">
            <v>6530</v>
          </cell>
          <cell r="B111" t="str">
            <v>00949</v>
          </cell>
          <cell r="C111" t="str">
            <v>C.T.P. PAVAS</v>
          </cell>
          <cell r="D111" t="str">
            <v>SAN JOSE OESTE</v>
          </cell>
          <cell r="E111" t="str">
            <v>02</v>
          </cell>
          <cell r="F111" t="str">
            <v>1</v>
          </cell>
          <cell r="G111" t="str">
            <v>01</v>
          </cell>
          <cell r="H111" t="str">
            <v>09</v>
          </cell>
          <cell r="I111" t="str">
            <v>1-01-09</v>
          </cell>
          <cell r="J111" t="str">
            <v>SAN JOSE-SAN JOSE-PAVAS</v>
          </cell>
          <cell r="K111" t="str">
            <v>SAN JOSE</v>
          </cell>
          <cell r="L111" t="str">
            <v>SAN JOSE</v>
          </cell>
          <cell r="M111" t="str">
            <v>PAVAS</v>
          </cell>
          <cell r="N111" t="str">
            <v>PAVAS CENTRO</v>
          </cell>
          <cell r="O111" t="str">
            <v>PUBLICA</v>
          </cell>
          <cell r="P111" t="str">
            <v>22962805</v>
          </cell>
          <cell r="Q111" t="str">
            <v>22962807</v>
          </cell>
          <cell r="R111" t="str">
            <v>BEATRIZ ROJAS AGÜERO</v>
          </cell>
          <cell r="S111" t="str">
            <v>22962805</v>
          </cell>
          <cell r="T111" t="str">
            <v>SUSAN RAQUEL VINDAS MADRIGAL</v>
          </cell>
          <cell r="U111" t="str">
            <v>22914901</v>
          </cell>
        </row>
        <row r="112">
          <cell r="A112" t="str">
            <v>6535</v>
          </cell>
          <cell r="B112" t="str">
            <v>00950</v>
          </cell>
          <cell r="C112" t="str">
            <v>C.T.P. CALLE ZAMORA</v>
          </cell>
          <cell r="D112" t="str">
            <v>OCCIDENTE</v>
          </cell>
          <cell r="E112" t="str">
            <v>01</v>
          </cell>
          <cell r="F112" t="str">
            <v>2</v>
          </cell>
          <cell r="G112" t="str">
            <v>02</v>
          </cell>
          <cell r="H112" t="str">
            <v>06</v>
          </cell>
          <cell r="I112" t="str">
            <v>2-02-06</v>
          </cell>
          <cell r="J112" t="str">
            <v>ALAJUELA-SAN RAMON-SAN RAFAEL</v>
          </cell>
          <cell r="K112" t="str">
            <v>ALAJUELA</v>
          </cell>
          <cell r="L112" t="str">
            <v>SAN RAMON</v>
          </cell>
          <cell r="M112" t="str">
            <v>SAN RAFAEL</v>
          </cell>
          <cell r="N112" t="str">
            <v>CALLE ZAMORA</v>
          </cell>
          <cell r="O112" t="str">
            <v>PUBLICA</v>
          </cell>
          <cell r="P112" t="str">
            <v>24450793</v>
          </cell>
          <cell r="Q112" t="str">
            <v>24450793</v>
          </cell>
          <cell r="R112" t="str">
            <v>ALBERTO HERNANDEZ ENRIQUEZ</v>
          </cell>
          <cell r="S112" t="str">
            <v>-</v>
          </cell>
          <cell r="T112" t="str">
            <v>GRETHEL AVILA VARGAS</v>
          </cell>
          <cell r="U112">
            <v>24456978</v>
          </cell>
        </row>
        <row r="113">
          <cell r="A113" t="str">
            <v>6538</v>
          </cell>
          <cell r="B113" t="str">
            <v>00967</v>
          </cell>
          <cell r="C113" t="str">
            <v>C.T.P. DE CAÑAS</v>
          </cell>
          <cell r="D113" t="str">
            <v>CAÑAS</v>
          </cell>
          <cell r="E113" t="str">
            <v>01</v>
          </cell>
          <cell r="F113" t="str">
            <v>5</v>
          </cell>
          <cell r="G113" t="str">
            <v>06</v>
          </cell>
          <cell r="H113" t="str">
            <v>01</v>
          </cell>
          <cell r="I113" t="str">
            <v>5-06-01</v>
          </cell>
          <cell r="J113" t="str">
            <v>GUANACASTE-CAÑAS-CAÑAS</v>
          </cell>
          <cell r="K113" t="str">
            <v>GUANACASTE</v>
          </cell>
          <cell r="L113" t="str">
            <v>CAÑAS</v>
          </cell>
          <cell r="M113" t="str">
            <v>CAÑAS</v>
          </cell>
          <cell r="N113" t="str">
            <v>CAÑAS</v>
          </cell>
          <cell r="O113" t="str">
            <v>PUBLICA</v>
          </cell>
          <cell r="P113" t="str">
            <v>26689015</v>
          </cell>
          <cell r="Q113" t="str">
            <v>26687232</v>
          </cell>
          <cell r="R113" t="str">
            <v>ELIETH FERNANDEZ CABEZAS</v>
          </cell>
          <cell r="S113" t="str">
            <v>26689015</v>
          </cell>
          <cell r="T113" t="str">
            <v>YESSENIA RUIZ MATARRITA</v>
          </cell>
          <cell r="U113" t="str">
            <v>26692911</v>
          </cell>
        </row>
        <row r="114">
          <cell r="A114" t="str">
            <v>6531</v>
          </cell>
          <cell r="B114" t="str">
            <v>00968</v>
          </cell>
          <cell r="C114" t="str">
            <v>C.T.P. DE ASERRI</v>
          </cell>
          <cell r="D114" t="str">
            <v>DESAMPARADOS</v>
          </cell>
          <cell r="E114" t="str">
            <v>03</v>
          </cell>
          <cell r="F114" t="str">
            <v>1</v>
          </cell>
          <cell r="G114" t="str">
            <v>06</v>
          </cell>
          <cell r="H114" t="str">
            <v>07</v>
          </cell>
          <cell r="I114" t="str">
            <v>1-06-07</v>
          </cell>
          <cell r="J114" t="str">
            <v>SAN JOSE-ASERRI-SALITRILLOS</v>
          </cell>
          <cell r="K114" t="str">
            <v>SAN JOSE</v>
          </cell>
          <cell r="L114" t="str">
            <v>ASERRI</v>
          </cell>
          <cell r="M114" t="str">
            <v>SALITRILLOS</v>
          </cell>
          <cell r="N114" t="str">
            <v>SALITRILLOS</v>
          </cell>
          <cell r="O114" t="str">
            <v>PUBLICA</v>
          </cell>
          <cell r="P114" t="str">
            <v>22305222</v>
          </cell>
          <cell r="Q114" t="str">
            <v>22305222</v>
          </cell>
          <cell r="R114" t="str">
            <v>ALBERTO QUIROS ABARCA</v>
          </cell>
          <cell r="S114">
            <v>83716946</v>
          </cell>
          <cell r="T114" t="str">
            <v>MARVIN ALBERTO DIAZ CAMACHO</v>
          </cell>
          <cell r="U114">
            <v>22301358</v>
          </cell>
        </row>
        <row r="115">
          <cell r="A115" t="str">
            <v>6548</v>
          </cell>
          <cell r="B115" t="str">
            <v>00983</v>
          </cell>
          <cell r="C115" t="str">
            <v>C.T.P. DE MORA</v>
          </cell>
          <cell r="D115" t="str">
            <v>PURISCAL</v>
          </cell>
          <cell r="E115" t="str">
            <v>05</v>
          </cell>
          <cell r="F115" t="str">
            <v>1</v>
          </cell>
          <cell r="G115" t="str">
            <v>07</v>
          </cell>
          <cell r="H115" t="str">
            <v>01</v>
          </cell>
          <cell r="I115" t="str">
            <v>1-07-01</v>
          </cell>
          <cell r="J115" t="str">
            <v>SAN JOSE-MORA-COLON</v>
          </cell>
          <cell r="K115" t="str">
            <v>SAN JOSE</v>
          </cell>
          <cell r="L115" t="str">
            <v>MORA</v>
          </cell>
          <cell r="M115" t="str">
            <v>COLON</v>
          </cell>
          <cell r="N115" t="str">
            <v>COLON</v>
          </cell>
          <cell r="O115" t="str">
            <v>PUBLICA</v>
          </cell>
          <cell r="P115" t="str">
            <v>22490215</v>
          </cell>
          <cell r="Q115" t="str">
            <v>-</v>
          </cell>
          <cell r="R115" t="str">
            <v>DORA ALICIA AGUILAR MATAMOROS</v>
          </cell>
          <cell r="S115" t="str">
            <v>22490215</v>
          </cell>
          <cell r="T115" t="str">
            <v>NANCY ZUÑIGA MONTERO</v>
          </cell>
          <cell r="U115">
            <v>24165218</v>
          </cell>
        </row>
        <row r="116">
          <cell r="A116" t="str">
            <v>6550</v>
          </cell>
          <cell r="B116" t="str">
            <v>00984</v>
          </cell>
          <cell r="C116" t="str">
            <v>C.T.P. ESPARZA</v>
          </cell>
          <cell r="D116" t="str">
            <v>PUNTARENAS</v>
          </cell>
          <cell r="E116" t="str">
            <v>07</v>
          </cell>
          <cell r="F116" t="str">
            <v>6</v>
          </cell>
          <cell r="G116" t="str">
            <v>02</v>
          </cell>
          <cell r="H116" t="str">
            <v>04</v>
          </cell>
          <cell r="I116" t="str">
            <v>6-02-04</v>
          </cell>
          <cell r="J116" t="str">
            <v>PUNTARENAS-ESPARZA-SAN RAFAEL</v>
          </cell>
          <cell r="K116" t="str">
            <v>PUNTARENAS</v>
          </cell>
          <cell r="L116" t="str">
            <v>ESPARZA</v>
          </cell>
          <cell r="M116" t="str">
            <v>SAN RAFAEL</v>
          </cell>
          <cell r="N116" t="str">
            <v>VARON</v>
          </cell>
          <cell r="O116" t="str">
            <v>PUBLICA</v>
          </cell>
          <cell r="P116" t="str">
            <v>26355524</v>
          </cell>
          <cell r="Q116" t="str">
            <v>26355524</v>
          </cell>
          <cell r="R116" t="str">
            <v>EZEQUIEL VARGAS SALAS</v>
          </cell>
          <cell r="S116" t="str">
            <v>89131471</v>
          </cell>
          <cell r="T116" t="str">
            <v>ELENA LORENA ARAYA QUIROS</v>
          </cell>
          <cell r="U116" t="str">
            <v>26350583</v>
          </cell>
        </row>
        <row r="117">
          <cell r="A117" t="str">
            <v>6549</v>
          </cell>
          <cell r="B117" t="str">
            <v>00985</v>
          </cell>
          <cell r="C117" t="str">
            <v>C.T.P. ZARCERO</v>
          </cell>
          <cell r="D117" t="str">
            <v>OCCIDENTE</v>
          </cell>
          <cell r="E117" t="str">
            <v>07</v>
          </cell>
          <cell r="F117" t="str">
            <v>2</v>
          </cell>
          <cell r="G117" t="str">
            <v>11</v>
          </cell>
          <cell r="H117" t="str">
            <v>01</v>
          </cell>
          <cell r="I117" t="str">
            <v>2-11-01</v>
          </cell>
          <cell r="J117" t="str">
            <v>ALAJUELA-ZARCERO-ZARCERO</v>
          </cell>
          <cell r="K117" t="str">
            <v>ALAJUELA</v>
          </cell>
          <cell r="L117" t="str">
            <v>ZARCERO</v>
          </cell>
          <cell r="M117" t="str">
            <v>ZARCERO</v>
          </cell>
          <cell r="N117" t="str">
            <v>GUADALUPE</v>
          </cell>
          <cell r="O117" t="str">
            <v>PUBLICA</v>
          </cell>
          <cell r="P117" t="str">
            <v>24631213</v>
          </cell>
          <cell r="Q117" t="str">
            <v>24631213</v>
          </cell>
          <cell r="R117" t="str">
            <v>SEYLYN ARAYA MORALES</v>
          </cell>
          <cell r="S117">
            <v>88855457</v>
          </cell>
          <cell r="T117" t="str">
            <v>GONZALO BARAHONA SOLANO</v>
          </cell>
          <cell r="U117">
            <v>24633545</v>
          </cell>
        </row>
        <row r="118">
          <cell r="A118" t="str">
            <v>6547</v>
          </cell>
          <cell r="B118" t="str">
            <v>00986</v>
          </cell>
          <cell r="C118" t="str">
            <v>C.T.P. DE ATENAS</v>
          </cell>
          <cell r="D118" t="str">
            <v>ALAJUELA</v>
          </cell>
          <cell r="E118" t="str">
            <v>08</v>
          </cell>
          <cell r="F118" t="str">
            <v>2</v>
          </cell>
          <cell r="G118" t="str">
            <v>05</v>
          </cell>
          <cell r="H118" t="str">
            <v>01</v>
          </cell>
          <cell r="I118" t="str">
            <v>2-05-01</v>
          </cell>
          <cell r="J118" t="str">
            <v>ALAJUELA-ATENAS-ATENAS</v>
          </cell>
          <cell r="K118" t="str">
            <v>ALAJUELA</v>
          </cell>
          <cell r="L118" t="str">
            <v>ATENAS</v>
          </cell>
          <cell r="M118" t="str">
            <v>ATENAS</v>
          </cell>
          <cell r="N118" t="str">
            <v>ATENAS</v>
          </cell>
          <cell r="O118" t="str">
            <v>PUBLICA</v>
          </cell>
          <cell r="P118" t="str">
            <v>24461271</v>
          </cell>
          <cell r="Q118" t="str">
            <v>24461255</v>
          </cell>
          <cell r="R118" t="str">
            <v>GRACE ZAMORA SANCHEZ</v>
          </cell>
          <cell r="S118">
            <v>24461215</v>
          </cell>
          <cell r="T118" t="str">
            <v>LUIS ENRIQUE RIVERA OVARES</v>
          </cell>
          <cell r="U118">
            <v>24465922</v>
          </cell>
        </row>
        <row r="119">
          <cell r="A119" t="str">
            <v>6578</v>
          </cell>
          <cell r="B119" t="str">
            <v>01011</v>
          </cell>
          <cell r="C119" t="str">
            <v>C.T.P. BARRIO IRVIN</v>
          </cell>
          <cell r="D119" t="str">
            <v>LIBERIA</v>
          </cell>
          <cell r="E119" t="str">
            <v>01</v>
          </cell>
          <cell r="F119" t="str">
            <v>5</v>
          </cell>
          <cell r="G119" t="str">
            <v>10</v>
          </cell>
          <cell r="H119" t="str">
            <v>01</v>
          </cell>
          <cell r="I119" t="str">
            <v>5-10-01</v>
          </cell>
          <cell r="J119" t="str">
            <v>GUANACASTE-LA CRUZ-LA CRUZ</v>
          </cell>
          <cell r="K119" t="str">
            <v>GUANACASTE</v>
          </cell>
          <cell r="L119" t="str">
            <v>LA CRUZ</v>
          </cell>
          <cell r="M119" t="str">
            <v>LA CRUZ</v>
          </cell>
          <cell r="N119" t="str">
            <v>BARRIO IRVIN</v>
          </cell>
          <cell r="O119" t="str">
            <v>PUBLICA</v>
          </cell>
          <cell r="P119" t="str">
            <v>88672014</v>
          </cell>
          <cell r="Q119" t="str">
            <v>26799174</v>
          </cell>
          <cell r="R119" t="str">
            <v>OLGA MARIA LOPEZ MEDRANO</v>
          </cell>
          <cell r="S119">
            <v>88672014</v>
          </cell>
          <cell r="T119" t="str">
            <v>BERNY ALBERTO MUÑOZ PORRAS</v>
          </cell>
          <cell r="U119">
            <v>26799174</v>
          </cell>
        </row>
        <row r="120">
          <cell r="A120" t="str">
            <v>6579</v>
          </cell>
          <cell r="B120" t="str">
            <v>01012</v>
          </cell>
          <cell r="C120" t="str">
            <v>C.T.P. DE LIVERPOOL</v>
          </cell>
          <cell r="D120" t="str">
            <v>LIMON</v>
          </cell>
          <cell r="E120" t="str">
            <v>07</v>
          </cell>
          <cell r="F120" t="str">
            <v>7</v>
          </cell>
          <cell r="G120" t="str">
            <v>01</v>
          </cell>
          <cell r="H120" t="str">
            <v>03</v>
          </cell>
          <cell r="I120" t="str">
            <v>7-01-03</v>
          </cell>
          <cell r="J120" t="str">
            <v>LIMON-LIMON-RIO BLANCO</v>
          </cell>
          <cell r="K120" t="str">
            <v>LIMON</v>
          </cell>
          <cell r="L120" t="str">
            <v>LIMON</v>
          </cell>
          <cell r="M120" t="str">
            <v>RIO BLANCO</v>
          </cell>
          <cell r="N120" t="str">
            <v>LIVERPOOL</v>
          </cell>
          <cell r="O120" t="str">
            <v>PUBLICA</v>
          </cell>
          <cell r="P120" t="str">
            <v>27971909</v>
          </cell>
          <cell r="Q120" t="str">
            <v>27971909</v>
          </cell>
          <cell r="R120" t="str">
            <v>DAVID MORALES VALERIO</v>
          </cell>
          <cell r="S120" t="str">
            <v>27581878</v>
          </cell>
          <cell r="T120" t="str">
            <v>GREIVIN ARCE CAMPOS</v>
          </cell>
          <cell r="U120">
            <v>27972815</v>
          </cell>
        </row>
        <row r="121">
          <cell r="A121" t="str">
            <v>6581</v>
          </cell>
          <cell r="B121" t="str">
            <v>01013</v>
          </cell>
          <cell r="C121" t="str">
            <v>C.T.P. OROSI</v>
          </cell>
          <cell r="D121" t="str">
            <v>CARTAGO</v>
          </cell>
          <cell r="E121" t="str">
            <v>08</v>
          </cell>
          <cell r="F121" t="str">
            <v>3</v>
          </cell>
          <cell r="G121" t="str">
            <v>02</v>
          </cell>
          <cell r="H121" t="str">
            <v>03</v>
          </cell>
          <cell r="I121" t="str">
            <v>3-02-03</v>
          </cell>
          <cell r="J121" t="str">
            <v>CARTAGO-PARAISO-OROSI</v>
          </cell>
          <cell r="K121" t="str">
            <v>CARTAGO</v>
          </cell>
          <cell r="L121" t="str">
            <v>PARAISO</v>
          </cell>
          <cell r="M121" t="str">
            <v>OROSI</v>
          </cell>
          <cell r="N121" t="str">
            <v>LA ANITA</v>
          </cell>
          <cell r="O121" t="str">
            <v>PUBLICA</v>
          </cell>
          <cell r="P121" t="str">
            <v>25332504</v>
          </cell>
          <cell r="Q121" t="str">
            <v>84054901</v>
          </cell>
          <cell r="R121" t="str">
            <v>KAREN CALDERON SOLANO</v>
          </cell>
          <cell r="S121" t="str">
            <v>25332504</v>
          </cell>
          <cell r="T121" t="str">
            <v>EMILY MASIS MARIN</v>
          </cell>
          <cell r="U121" t="str">
            <v>25750008</v>
          </cell>
        </row>
        <row r="122">
          <cell r="A122" t="str">
            <v>6576</v>
          </cell>
          <cell r="B122" t="str">
            <v>01014</v>
          </cell>
          <cell r="C122" t="str">
            <v>C.T.P. HENRI FRANÇOIS PITTIER</v>
          </cell>
          <cell r="D122" t="str">
            <v>COTO</v>
          </cell>
          <cell r="E122" t="str">
            <v>12</v>
          </cell>
          <cell r="F122" t="str">
            <v>6</v>
          </cell>
          <cell r="G122" t="str">
            <v>08</v>
          </cell>
          <cell r="H122" t="str">
            <v>05</v>
          </cell>
          <cell r="I122" t="str">
            <v>6-08-05</v>
          </cell>
          <cell r="J122" t="str">
            <v>PUNTARENAS-COTO BRUS-PITTIER</v>
          </cell>
          <cell r="K122" t="str">
            <v>PUNTARENAS</v>
          </cell>
          <cell r="L122" t="str">
            <v>COTO BRUS</v>
          </cell>
          <cell r="M122" t="str">
            <v>PITTIER</v>
          </cell>
          <cell r="N122" t="str">
            <v>SANTA ELENA</v>
          </cell>
          <cell r="O122" t="str">
            <v>PUBLICA</v>
          </cell>
          <cell r="P122" t="str">
            <v>27848114</v>
          </cell>
          <cell r="Q122" t="str">
            <v>27848114</v>
          </cell>
          <cell r="R122" t="str">
            <v>AARON CASTILLO NAVARRO</v>
          </cell>
          <cell r="S122" t="str">
            <v>27848114</v>
          </cell>
          <cell r="T122" t="str">
            <v>ADEMAR UGALDE ESPINOZA</v>
          </cell>
          <cell r="U122" t="str">
            <v>27848079</v>
          </cell>
        </row>
        <row r="123">
          <cell r="A123" t="str">
            <v>6582</v>
          </cell>
          <cell r="B123" t="str">
            <v>01016</v>
          </cell>
          <cell r="C123" t="str">
            <v>C.T.P. ROBERTO GAMBOA VALVERDE</v>
          </cell>
          <cell r="D123" t="str">
            <v>DESAMPARADOS</v>
          </cell>
          <cell r="E123" t="str">
            <v>07</v>
          </cell>
          <cell r="F123" t="str">
            <v>1</v>
          </cell>
          <cell r="G123" t="str">
            <v>03</v>
          </cell>
          <cell r="H123" t="str">
            <v>11</v>
          </cell>
          <cell r="I123" t="str">
            <v>1-03-11</v>
          </cell>
          <cell r="J123" t="str">
            <v>SAN JOSE-DESAMPARADOS-SAN RAFAEL ABAJO</v>
          </cell>
          <cell r="K123" t="str">
            <v>SAN JOSE</v>
          </cell>
          <cell r="L123" t="str">
            <v>DESAMPARADOS</v>
          </cell>
          <cell r="M123" t="str">
            <v>SAN RAFAEL ABAJO</v>
          </cell>
          <cell r="N123" t="str">
            <v>SAN RAFAEL ABAJO</v>
          </cell>
          <cell r="O123" t="str">
            <v>PUBLICA</v>
          </cell>
          <cell r="P123" t="str">
            <v>22752317</v>
          </cell>
          <cell r="Q123" t="str">
            <v>22752317</v>
          </cell>
          <cell r="R123" t="str">
            <v>LIGIA MARITZA ABARCA CERVANTES</v>
          </cell>
          <cell r="S123">
            <v>22752317</v>
          </cell>
          <cell r="T123" t="str">
            <v>FRANCISCO JAVIER FALLAS SOTO</v>
          </cell>
          <cell r="U123">
            <v>22596011</v>
          </cell>
        </row>
        <row r="124">
          <cell r="A124" t="str">
            <v>6583</v>
          </cell>
          <cell r="B124" t="str">
            <v>01017</v>
          </cell>
          <cell r="C124" t="str">
            <v>C.T.P. BRAULIO ODIO HERRERA</v>
          </cell>
          <cell r="D124" t="str">
            <v>DESAMPARADOS</v>
          </cell>
          <cell r="E124" t="str">
            <v>03</v>
          </cell>
          <cell r="F124" t="str">
            <v>1</v>
          </cell>
          <cell r="G124" t="str">
            <v>06</v>
          </cell>
          <cell r="H124" t="str">
            <v>06</v>
          </cell>
          <cell r="I124" t="str">
            <v>1-06-06</v>
          </cell>
          <cell r="J124" t="str">
            <v>SAN JOSE-ASERRI-MONTERREY</v>
          </cell>
          <cell r="K124" t="str">
            <v>SAN JOSE</v>
          </cell>
          <cell r="L124" t="str">
            <v>ASERRI</v>
          </cell>
          <cell r="M124" t="str">
            <v>MONTERREY</v>
          </cell>
          <cell r="N124" t="str">
            <v>MONTERREY</v>
          </cell>
          <cell r="O124" t="str">
            <v>PUBLICA</v>
          </cell>
          <cell r="P124" t="str">
            <v>25401629</v>
          </cell>
          <cell r="Q124" t="str">
            <v>25402450</v>
          </cell>
          <cell r="R124" t="str">
            <v>INGRID MARIA MORA SILES</v>
          </cell>
          <cell r="S124">
            <v>88786623</v>
          </cell>
          <cell r="T124" t="str">
            <v>MARVIN ALBERTO DIAZ CAMACHO</v>
          </cell>
          <cell r="U124">
            <v>22301358</v>
          </cell>
        </row>
        <row r="125">
          <cell r="A125" t="str">
            <v>6574</v>
          </cell>
          <cell r="B125" t="str">
            <v>01018</v>
          </cell>
          <cell r="C125" t="str">
            <v>C.T.P. JOSE MARIA ZELEDON BRENES</v>
          </cell>
          <cell r="D125" t="str">
            <v>DESAMPARADOS</v>
          </cell>
          <cell r="E125" t="str">
            <v>02</v>
          </cell>
          <cell r="F125" t="str">
            <v>1</v>
          </cell>
          <cell r="G125" t="str">
            <v>03</v>
          </cell>
          <cell r="H125" t="str">
            <v>02</v>
          </cell>
          <cell r="I125" t="str">
            <v>1-03-02</v>
          </cell>
          <cell r="J125" t="str">
            <v>SAN JOSE-DESAMPARADOS-SAN MIGUEL</v>
          </cell>
          <cell r="K125" t="str">
            <v>SAN JOSE</v>
          </cell>
          <cell r="L125" t="str">
            <v>DESAMPARADOS</v>
          </cell>
          <cell r="M125" t="str">
            <v>SAN MIGUEL</v>
          </cell>
          <cell r="N125" t="str">
            <v>EL LLANO</v>
          </cell>
          <cell r="O125" t="str">
            <v>PUBLICA</v>
          </cell>
          <cell r="P125" t="str">
            <v>22700343</v>
          </cell>
          <cell r="Q125" t="str">
            <v>22700332</v>
          </cell>
          <cell r="R125" t="str">
            <v>MARCO AVILA DURAN</v>
          </cell>
          <cell r="S125" t="str">
            <v>71131376</v>
          </cell>
          <cell r="T125" t="str">
            <v>LUIS MATAMOROS HERNANDEZ</v>
          </cell>
          <cell r="U125" t="str">
            <v>22700885</v>
          </cell>
        </row>
        <row r="126">
          <cell r="A126" t="str">
            <v>6580</v>
          </cell>
          <cell r="B126" t="str">
            <v>01019</v>
          </cell>
          <cell r="C126" t="str">
            <v>C.T.P. AGROPORTICA</v>
          </cell>
          <cell r="D126" t="str">
            <v>GUAPILES</v>
          </cell>
          <cell r="E126" t="str">
            <v>08</v>
          </cell>
          <cell r="F126" t="str">
            <v>7</v>
          </cell>
          <cell r="G126" t="str">
            <v>02</v>
          </cell>
          <cell r="H126" t="str">
            <v>03</v>
          </cell>
          <cell r="I126" t="str">
            <v>7-02-03</v>
          </cell>
          <cell r="J126" t="str">
            <v>LIMON-POCOCI-RITA</v>
          </cell>
          <cell r="K126" t="str">
            <v>LIMON</v>
          </cell>
          <cell r="L126" t="str">
            <v>POCOCI</v>
          </cell>
          <cell r="M126" t="str">
            <v>RITA</v>
          </cell>
          <cell r="N126" t="str">
            <v>ASENTAMIENTO AGROPORTICA</v>
          </cell>
          <cell r="O126" t="str">
            <v>PUBLICA</v>
          </cell>
          <cell r="P126" t="str">
            <v>88043675</v>
          </cell>
          <cell r="Q126">
            <v>44117973</v>
          </cell>
          <cell r="R126" t="str">
            <v>VICTOR CRUZ CASTRO</v>
          </cell>
          <cell r="S126">
            <v>88544566</v>
          </cell>
          <cell r="T126" t="str">
            <v>FLOR MARIA RAMIREZ NUÑEZ</v>
          </cell>
          <cell r="U126">
            <v>83947325</v>
          </cell>
        </row>
        <row r="127">
          <cell r="A127" t="str">
            <v>6584</v>
          </cell>
          <cell r="B127" t="str">
            <v>01020</v>
          </cell>
          <cell r="C127" t="str">
            <v>C.T.P. LAS PALMITAS</v>
          </cell>
          <cell r="D127" t="str">
            <v>GUAPILES</v>
          </cell>
          <cell r="E127" t="str">
            <v>06</v>
          </cell>
          <cell r="F127" t="str">
            <v>7</v>
          </cell>
          <cell r="G127" t="str">
            <v>02</v>
          </cell>
          <cell r="H127" t="str">
            <v>03</v>
          </cell>
          <cell r="I127" t="str">
            <v>7-02-03</v>
          </cell>
          <cell r="J127" t="str">
            <v>LIMON-POCOCI-RITA</v>
          </cell>
          <cell r="K127" t="str">
            <v>LIMON</v>
          </cell>
          <cell r="L127" t="str">
            <v>POCOCI</v>
          </cell>
          <cell r="M127" t="str">
            <v>RITA</v>
          </cell>
          <cell r="N127" t="str">
            <v>LAS PALMITAS</v>
          </cell>
          <cell r="O127" t="str">
            <v>PUBLICA</v>
          </cell>
          <cell r="P127" t="str">
            <v>27098328</v>
          </cell>
          <cell r="Q127" t="str">
            <v>-</v>
          </cell>
          <cell r="R127" t="str">
            <v>OSCAR ALFARO BARRANTES</v>
          </cell>
          <cell r="S127" t="str">
            <v>89556565</v>
          </cell>
          <cell r="T127" t="str">
            <v>MARIA DEL MILAGRO CAMPOS VIQUEZ</v>
          </cell>
          <cell r="U127" t="str">
            <v>44092714</v>
          </cell>
        </row>
        <row r="128">
          <cell r="A128" t="str">
            <v>6577</v>
          </cell>
          <cell r="B128" t="str">
            <v>01021</v>
          </cell>
          <cell r="C128" t="str">
            <v>C.T.P. DE PLATANAR</v>
          </cell>
          <cell r="D128" t="str">
            <v>SAN CARLOS</v>
          </cell>
          <cell r="E128" t="str">
            <v>02</v>
          </cell>
          <cell r="F128" t="str">
            <v>2</v>
          </cell>
          <cell r="G128" t="str">
            <v>10</v>
          </cell>
          <cell r="H128" t="str">
            <v>02</v>
          </cell>
          <cell r="I128" t="str">
            <v>2-10-02</v>
          </cell>
          <cell r="J128" t="str">
            <v>ALAJUELA-SAN CARLOS-FLORENCIA</v>
          </cell>
          <cell r="K128" t="str">
            <v>ALAJUELA</v>
          </cell>
          <cell r="L128" t="str">
            <v>SAN CARLOS</v>
          </cell>
          <cell r="M128" t="str">
            <v>FLORENCIA</v>
          </cell>
          <cell r="N128" t="str">
            <v>PLATANAR</v>
          </cell>
          <cell r="O128" t="str">
            <v>PUBLICA</v>
          </cell>
          <cell r="P128" t="str">
            <v>24757122</v>
          </cell>
          <cell r="Q128" t="str">
            <v>24757122</v>
          </cell>
          <cell r="R128" t="str">
            <v>MIGUEL ANGEL CARVAJAL JIMENEZ</v>
          </cell>
          <cell r="S128" t="str">
            <v>24757122</v>
          </cell>
          <cell r="T128" t="str">
            <v>JUAN CARLOS CRUZ SALAS</v>
          </cell>
          <cell r="U128" t="str">
            <v>24755008</v>
          </cell>
        </row>
        <row r="129">
          <cell r="A129" t="str">
            <v>6634</v>
          </cell>
          <cell r="B129" t="str">
            <v>01029</v>
          </cell>
          <cell r="C129" t="str">
            <v>C.T.P. DE ALAJUELITA</v>
          </cell>
          <cell r="D129" t="str">
            <v>SAN JOSE CENTRAL</v>
          </cell>
          <cell r="E129" t="str">
            <v>06</v>
          </cell>
          <cell r="F129" t="str">
            <v>1</v>
          </cell>
          <cell r="G129" t="str">
            <v>10</v>
          </cell>
          <cell r="H129" t="str">
            <v>01</v>
          </cell>
          <cell r="I129" t="str">
            <v>1-10-01</v>
          </cell>
          <cell r="J129" t="str">
            <v>SAN JOSE-ALAJUELITA-ALAJUELITA</v>
          </cell>
          <cell r="K129" t="str">
            <v>SAN JOSE</v>
          </cell>
          <cell r="L129" t="str">
            <v>ALAJUELITA</v>
          </cell>
          <cell r="M129" t="str">
            <v>ALAJUELITA</v>
          </cell>
          <cell r="N129" t="str">
            <v>BARRIO SAN PABLO</v>
          </cell>
          <cell r="O129" t="str">
            <v>PUBLICA</v>
          </cell>
          <cell r="P129" t="str">
            <v>22222872</v>
          </cell>
          <cell r="Q129" t="str">
            <v>-</v>
          </cell>
          <cell r="R129" t="str">
            <v>GIOVANNI SOLIS ARCE</v>
          </cell>
          <cell r="S129">
            <v>22222872</v>
          </cell>
          <cell r="T129" t="str">
            <v>MONICA MONTENEGRO ESPINOZA</v>
          </cell>
          <cell r="U129">
            <v>22754085</v>
          </cell>
        </row>
        <row r="130">
          <cell r="A130" t="str">
            <v>6633</v>
          </cell>
          <cell r="B130" t="str">
            <v>01030</v>
          </cell>
          <cell r="C130" t="str">
            <v>C.T.P. DE BELEN</v>
          </cell>
          <cell r="D130" t="str">
            <v>HEREDIA</v>
          </cell>
          <cell r="E130" t="str">
            <v>07</v>
          </cell>
          <cell r="F130" t="str">
            <v>4</v>
          </cell>
          <cell r="G130" t="str">
            <v>07</v>
          </cell>
          <cell r="H130" t="str">
            <v>02</v>
          </cell>
          <cell r="I130" t="str">
            <v>4-07-02</v>
          </cell>
          <cell r="J130" t="str">
            <v>HEREDIA-BELEN-RIBERA</v>
          </cell>
          <cell r="K130" t="str">
            <v>HEREDIA</v>
          </cell>
          <cell r="L130" t="str">
            <v>BELEN</v>
          </cell>
          <cell r="M130" t="str">
            <v>RIBERA</v>
          </cell>
          <cell r="N130" t="str">
            <v>LA RIBERA</v>
          </cell>
          <cell r="O130" t="str">
            <v>PUBLICA</v>
          </cell>
          <cell r="P130" t="str">
            <v>25890332</v>
          </cell>
          <cell r="Q130" t="str">
            <v>-</v>
          </cell>
          <cell r="R130" t="str">
            <v>WALTER BORBON PICADO</v>
          </cell>
          <cell r="S130">
            <v>25890332</v>
          </cell>
          <cell r="T130" t="str">
            <v>ALEJANDRO ROJAS SABORIO</v>
          </cell>
          <cell r="U130">
            <v>22654304</v>
          </cell>
        </row>
        <row r="131">
          <cell r="A131" t="str">
            <v>6635</v>
          </cell>
          <cell r="B131" t="str">
            <v>01031</v>
          </cell>
          <cell r="C131" t="str">
            <v>C.T.P. DE SAN RAFAEL DE ALAJUELA</v>
          </cell>
          <cell r="D131" t="str">
            <v>ALAJUELA</v>
          </cell>
          <cell r="E131" t="str">
            <v>04</v>
          </cell>
          <cell r="F131" t="str">
            <v>2</v>
          </cell>
          <cell r="G131" t="str">
            <v>01</v>
          </cell>
          <cell r="H131" t="str">
            <v>08</v>
          </cell>
          <cell r="I131" t="str">
            <v>2-01-08</v>
          </cell>
          <cell r="J131" t="str">
            <v>ALAJUELA-ALAJUELA-SAN RAFAEL</v>
          </cell>
          <cell r="K131" t="str">
            <v>ALAJUELA</v>
          </cell>
          <cell r="L131" t="str">
            <v>ALAJUELA</v>
          </cell>
          <cell r="M131" t="str">
            <v>SAN RAFAEL</v>
          </cell>
          <cell r="N131" t="str">
            <v>SAN RAFAEL</v>
          </cell>
          <cell r="O131" t="str">
            <v>PUBLICA</v>
          </cell>
          <cell r="P131" t="str">
            <v>21027983</v>
          </cell>
          <cell r="Q131" t="str">
            <v>-</v>
          </cell>
          <cell r="R131" t="str">
            <v>HUGO LEON RAMIREZ</v>
          </cell>
          <cell r="S131">
            <v>21027983</v>
          </cell>
          <cell r="T131" t="str">
            <v>MARIA ELENA GOMEZ HERNANDEZ</v>
          </cell>
          <cell r="U131" t="str">
            <v>24302406</v>
          </cell>
        </row>
        <row r="132">
          <cell r="A132" t="str">
            <v>6641</v>
          </cell>
          <cell r="B132" t="str">
            <v>01052</v>
          </cell>
          <cell r="C132" t="str">
            <v>C.T.P. LA TIGRA</v>
          </cell>
          <cell r="D132" t="str">
            <v>SAN CARLOS</v>
          </cell>
          <cell r="E132" t="str">
            <v>02</v>
          </cell>
          <cell r="F132" t="str">
            <v>2</v>
          </cell>
          <cell r="G132" t="str">
            <v>10</v>
          </cell>
          <cell r="H132" t="str">
            <v>08</v>
          </cell>
          <cell r="I132" t="str">
            <v>2-10-08</v>
          </cell>
          <cell r="J132" t="str">
            <v>ALAJUELA-SAN CARLOS-LA TIGRA</v>
          </cell>
          <cell r="K132" t="str">
            <v>ALAJUELA</v>
          </cell>
          <cell r="L132" t="str">
            <v>SAN CARLOS</v>
          </cell>
          <cell r="M132" t="str">
            <v>LA TIGRA</v>
          </cell>
          <cell r="N132" t="str">
            <v>LA TIGRA</v>
          </cell>
          <cell r="O132" t="str">
            <v>PUBLICA</v>
          </cell>
          <cell r="P132" t="str">
            <v>24689930</v>
          </cell>
          <cell r="Q132" t="str">
            <v>24689930</v>
          </cell>
          <cell r="R132" t="str">
            <v>SEDIEL SOLERA CARRANZA</v>
          </cell>
          <cell r="S132" t="str">
            <v>24689331</v>
          </cell>
          <cell r="T132" t="str">
            <v>JUAN CARLOS CRUZ SALAS</v>
          </cell>
          <cell r="U132" t="str">
            <v>24755008</v>
          </cell>
        </row>
        <row r="133">
          <cell r="A133" t="str">
            <v>6640</v>
          </cell>
          <cell r="B133" t="str">
            <v>01053</v>
          </cell>
          <cell r="C133" t="str">
            <v>C.T.P. DE COPAL</v>
          </cell>
          <cell r="D133" t="str">
            <v>NICOYA</v>
          </cell>
          <cell r="E133" t="str">
            <v>03</v>
          </cell>
          <cell r="F133" t="str">
            <v>5</v>
          </cell>
          <cell r="G133" t="str">
            <v>02</v>
          </cell>
          <cell r="H133" t="str">
            <v>04</v>
          </cell>
          <cell r="I133" t="str">
            <v>5-02-04</v>
          </cell>
          <cell r="J133" t="str">
            <v xml:space="preserve">GUANACASTE-NICOYA-QUEBRADA HONDA </v>
          </cell>
          <cell r="K133" t="str">
            <v>GUANACASTE</v>
          </cell>
          <cell r="L133" t="str">
            <v>NICOYA</v>
          </cell>
          <cell r="M133" t="str">
            <v xml:space="preserve">QUEBRADA HONDA </v>
          </cell>
          <cell r="N133" t="str">
            <v>COPAL</v>
          </cell>
          <cell r="O133" t="str">
            <v>PUBLICA</v>
          </cell>
          <cell r="P133" t="str">
            <v>83237997</v>
          </cell>
          <cell r="Q133" t="str">
            <v>83237997</v>
          </cell>
          <cell r="R133" t="str">
            <v>JOSE EDUARDO QUIROS GOMEZ</v>
          </cell>
          <cell r="S133" t="str">
            <v>83237997</v>
          </cell>
          <cell r="T133" t="str">
            <v>SUSAN PATRICIA OBANDO PEREZ</v>
          </cell>
          <cell r="U133" t="str">
            <v>26853425</v>
          </cell>
        </row>
        <row r="134">
          <cell r="A134" t="str">
            <v>6639</v>
          </cell>
          <cell r="B134" t="str">
            <v>01054</v>
          </cell>
          <cell r="C134" t="str">
            <v>C.T.P. DEL ESTE</v>
          </cell>
          <cell r="D134" t="str">
            <v>HEREDIA</v>
          </cell>
          <cell r="E134" t="str">
            <v>05</v>
          </cell>
          <cell r="F134" t="str">
            <v>4</v>
          </cell>
          <cell r="G134" t="str">
            <v>03</v>
          </cell>
          <cell r="H134" t="str">
            <v>03</v>
          </cell>
          <cell r="I134" t="str">
            <v>4-03-03</v>
          </cell>
          <cell r="J134" t="str">
            <v>HEREDIA-SANTO DOMINGO-SAN MIGUEL</v>
          </cell>
          <cell r="K134" t="str">
            <v>HEREDIA</v>
          </cell>
          <cell r="L134" t="str">
            <v>SANTO DOMINGO</v>
          </cell>
          <cell r="M134" t="str">
            <v>SAN MIGUEL</v>
          </cell>
          <cell r="N134" t="str">
            <v>SAN MIGUEL</v>
          </cell>
          <cell r="O134" t="str">
            <v>PUBLICA</v>
          </cell>
          <cell r="P134" t="str">
            <v>22411295</v>
          </cell>
          <cell r="Q134" t="str">
            <v>22411295</v>
          </cell>
          <cell r="R134" t="str">
            <v>CINTHYA LOBO CORDERO</v>
          </cell>
          <cell r="S134" t="str">
            <v>22411295</v>
          </cell>
          <cell r="T134" t="str">
            <v>JOHEL QUESADA CAMACHO</v>
          </cell>
          <cell r="U134" t="str">
            <v>25660341</v>
          </cell>
        </row>
        <row r="135">
          <cell r="A135" t="str">
            <v>0008</v>
          </cell>
          <cell r="B135" t="str">
            <v>01056</v>
          </cell>
          <cell r="C135" t="str">
            <v>C.T.P. C.I.T.</v>
          </cell>
          <cell r="D135" t="str">
            <v>HEREDIA</v>
          </cell>
          <cell r="E135" t="str">
            <v>07</v>
          </cell>
          <cell r="F135" t="str">
            <v>4</v>
          </cell>
          <cell r="G135" t="str">
            <v>07</v>
          </cell>
          <cell r="H135" t="str">
            <v>03</v>
          </cell>
          <cell r="I135" t="str">
            <v>4-07-03</v>
          </cell>
          <cell r="J135" t="str">
            <v>HEREDIA-BELEN-ASUNCION</v>
          </cell>
          <cell r="K135" t="str">
            <v>HEREDIA</v>
          </cell>
          <cell r="L135" t="str">
            <v>BELEN</v>
          </cell>
          <cell r="M135" t="str">
            <v>ASUNCION</v>
          </cell>
          <cell r="N135" t="str">
            <v>LA ASUNCION</v>
          </cell>
          <cell r="O135" t="str">
            <v>PRIVADA</v>
          </cell>
          <cell r="P135">
            <v>22390833</v>
          </cell>
          <cell r="Q135">
            <v>22930998</v>
          </cell>
          <cell r="R135" t="str">
            <v>WALTER ANDRES ROLDAN QUIROS</v>
          </cell>
          <cell r="S135">
            <v>22390833</v>
          </cell>
          <cell r="T135" t="str">
            <v>ALEJANDRO ROJAS SABORIO</v>
          </cell>
          <cell r="U135">
            <v>22654304</v>
          </cell>
        </row>
        <row r="136">
          <cell r="A136" t="str">
            <v>6718</v>
          </cell>
          <cell r="B136" t="str">
            <v>01079</v>
          </cell>
          <cell r="C136" t="str">
            <v>C.T.P. LA CARPIO</v>
          </cell>
          <cell r="D136" t="str">
            <v>SAN JOSE OESTE</v>
          </cell>
          <cell r="E136" t="str">
            <v>05</v>
          </cell>
          <cell r="F136" t="str">
            <v>1</v>
          </cell>
          <cell r="G136" t="str">
            <v>01</v>
          </cell>
          <cell r="H136" t="str">
            <v>07</v>
          </cell>
          <cell r="I136" t="str">
            <v>1-01-07</v>
          </cell>
          <cell r="J136" t="str">
            <v>SAN JOSE-SAN JOSE-URUCA</v>
          </cell>
          <cell r="K136" t="str">
            <v>SAN JOSE</v>
          </cell>
          <cell r="L136" t="str">
            <v>SAN JOSE</v>
          </cell>
          <cell r="M136" t="str">
            <v>URUCA</v>
          </cell>
          <cell r="N136" t="str">
            <v>LA CARPIO</v>
          </cell>
          <cell r="O136" t="str">
            <v>PUBLICA</v>
          </cell>
          <cell r="P136" t="str">
            <v>22201457</v>
          </cell>
          <cell r="Q136" t="str">
            <v>22313085</v>
          </cell>
          <cell r="R136" t="str">
            <v>IVAN MENA HIDALGO</v>
          </cell>
          <cell r="S136">
            <v>22201457</v>
          </cell>
          <cell r="T136" t="str">
            <v>KATHERINE CHANTO CERDAS</v>
          </cell>
          <cell r="U136">
            <v>22310578</v>
          </cell>
        </row>
        <row r="137">
          <cell r="A137" t="str">
            <v>6719</v>
          </cell>
          <cell r="B137" t="str">
            <v>01082</v>
          </cell>
          <cell r="C137" t="str">
            <v>C.T.P. HATILLO</v>
          </cell>
          <cell r="D137" t="str">
            <v>SAN JOSE CENTRAL</v>
          </cell>
          <cell r="E137" t="str">
            <v>05</v>
          </cell>
          <cell r="F137" t="str">
            <v>1</v>
          </cell>
          <cell r="G137" t="str">
            <v>01</v>
          </cell>
          <cell r="H137" t="str">
            <v>10</v>
          </cell>
          <cell r="I137" t="str">
            <v>1-01-10</v>
          </cell>
          <cell r="J137" t="str">
            <v>SAN JOSE-SAN JOSE-HATILLO</v>
          </cell>
          <cell r="K137" t="str">
            <v>SAN JOSE</v>
          </cell>
          <cell r="L137" t="str">
            <v>SAN JOSE</v>
          </cell>
          <cell r="M137" t="str">
            <v>HATILLO</v>
          </cell>
          <cell r="N137" t="str">
            <v>HATILLO CENTRO</v>
          </cell>
          <cell r="O137" t="str">
            <v>PUBLICA</v>
          </cell>
          <cell r="P137" t="str">
            <v>22540111</v>
          </cell>
          <cell r="Q137" t="str">
            <v>-</v>
          </cell>
          <cell r="R137" t="str">
            <v>GABRIELA ROJAS CAMBRONERO</v>
          </cell>
          <cell r="S137" t="str">
            <v>22540111</v>
          </cell>
          <cell r="T137" t="str">
            <v>LAYMAN RODRIGUEZ UMAÑA</v>
          </cell>
          <cell r="U137" t="str">
            <v>22544090</v>
          </cell>
        </row>
        <row r="138">
          <cell r="A138" t="str">
            <v>7025</v>
          </cell>
          <cell r="B138" t="str">
            <v>01138</v>
          </cell>
          <cell r="C138" t="str">
            <v>C.T.P. ING. CARLOS PASCUA ZUÑIGA</v>
          </cell>
          <cell r="D138" t="str">
            <v>HEREDIA</v>
          </cell>
          <cell r="E138" t="str">
            <v>04</v>
          </cell>
          <cell r="F138" t="str">
            <v>4</v>
          </cell>
          <cell r="G138" t="str">
            <v>05</v>
          </cell>
          <cell r="H138" t="str">
            <v>01</v>
          </cell>
          <cell r="I138" t="str">
            <v>4-05-01</v>
          </cell>
          <cell r="J138" t="str">
            <v>HEREDIA-SAN RAFAEL-SAN RAFAEL</v>
          </cell>
          <cell r="K138" t="str">
            <v>HEREDIA</v>
          </cell>
          <cell r="L138" t="str">
            <v>SAN RAFAEL</v>
          </cell>
          <cell r="M138" t="str">
            <v>SAN RAFAEL</v>
          </cell>
          <cell r="N138" t="str">
            <v>BARRIO SANTIAGO</v>
          </cell>
          <cell r="O138" t="str">
            <v>PUBLICA</v>
          </cell>
          <cell r="P138">
            <v>22372710</v>
          </cell>
          <cell r="Q138">
            <v>22381982</v>
          </cell>
          <cell r="R138" t="str">
            <v>GEOVANNY ESQUIVEL ALFARO</v>
          </cell>
          <cell r="S138" t="str">
            <v>22372710</v>
          </cell>
          <cell r="T138" t="str">
            <v>ARIEL EDUARDO MENDEZ MURILLO</v>
          </cell>
          <cell r="U138">
            <v>22623025</v>
          </cell>
        </row>
        <row r="139">
          <cell r="A139" t="str">
            <v>7026</v>
          </cell>
          <cell r="B139" t="str">
            <v>01139</v>
          </cell>
          <cell r="C139" t="str">
            <v>C.T.P. GUARARI</v>
          </cell>
          <cell r="D139" t="str">
            <v>HEREDIA</v>
          </cell>
          <cell r="E139" t="str">
            <v>02</v>
          </cell>
          <cell r="F139" t="str">
            <v>4</v>
          </cell>
          <cell r="G139" t="str">
            <v>01</v>
          </cell>
          <cell r="H139" t="str">
            <v>03</v>
          </cell>
          <cell r="I139" t="str">
            <v>4-01-03</v>
          </cell>
          <cell r="J139" t="str">
            <v>HEREDIA-HEREDIA-SAN FRANCISCO</v>
          </cell>
          <cell r="K139" t="str">
            <v>HEREDIA</v>
          </cell>
          <cell r="L139" t="str">
            <v>HEREDIA</v>
          </cell>
          <cell r="M139" t="str">
            <v>SAN FRANCISCO</v>
          </cell>
          <cell r="N139" t="str">
            <v>GUARARI</v>
          </cell>
          <cell r="O139" t="str">
            <v>PUBLICA</v>
          </cell>
          <cell r="P139" t="str">
            <v>22374033</v>
          </cell>
          <cell r="Q139" t="str">
            <v/>
          </cell>
          <cell r="R139" t="str">
            <v>ALEXANDRA BUSTOS BOCKER</v>
          </cell>
          <cell r="S139" t="str">
            <v>88348465</v>
          </cell>
          <cell r="T139" t="str">
            <v>GRETTEL MARIA MORALES ROJAS</v>
          </cell>
          <cell r="U139" t="str">
            <v>84328298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F1" t="str">
            <v>Sí</v>
          </cell>
        </row>
        <row r="2">
          <cell r="F2" t="str">
            <v>No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C000"/>
  </sheetPr>
  <dimension ref="A1:E493"/>
  <sheetViews>
    <sheetView workbookViewId="0">
      <pane ySplit="1" topLeftCell="A454" activePane="bottomLeft" state="frozen"/>
      <selection pane="bottomLeft" sqref="A1:E493"/>
    </sheetView>
  </sheetViews>
  <sheetFormatPr baseColWidth="10" defaultColWidth="11.42578125" defaultRowHeight="12" x14ac:dyDescent="0.2"/>
  <cols>
    <col min="1" max="1" width="7.7109375" style="6" customWidth="1"/>
    <col min="2" max="2" width="38.7109375" style="6" customWidth="1"/>
    <col min="3" max="3" width="7.5703125" style="6" customWidth="1"/>
    <col min="4" max="4" width="50" style="6" bestFit="1" customWidth="1"/>
    <col min="5" max="5" width="11.42578125" style="6"/>
    <col min="6" max="16384" width="11.42578125" style="5"/>
  </cols>
  <sheetData>
    <row r="1" spans="1:5" ht="15" x14ac:dyDescent="0.25">
      <c r="A1" s="260" t="s">
        <v>86</v>
      </c>
      <c r="B1" s="261" t="s">
        <v>437</v>
      </c>
      <c r="C1" s="261"/>
      <c r="D1" s="261" t="s">
        <v>437</v>
      </c>
      <c r="E1" s="260" t="s">
        <v>86</v>
      </c>
    </row>
    <row r="2" spans="1:5" ht="12.75" x14ac:dyDescent="0.2">
      <c r="A2" s="262">
        <v>10101</v>
      </c>
      <c r="B2" s="262" t="s">
        <v>438</v>
      </c>
      <c r="C2" s="262"/>
      <c r="D2" s="262" t="s">
        <v>438</v>
      </c>
      <c r="E2" s="262">
        <v>10101</v>
      </c>
    </row>
    <row r="3" spans="1:5" ht="12.75" x14ac:dyDescent="0.2">
      <c r="A3" s="262">
        <v>10102</v>
      </c>
      <c r="B3" s="262" t="s">
        <v>439</v>
      </c>
      <c r="C3" s="262"/>
      <c r="D3" s="262" t="s">
        <v>439</v>
      </c>
      <c r="E3" s="262">
        <v>10102</v>
      </c>
    </row>
    <row r="4" spans="1:5" ht="12.75" x14ac:dyDescent="0.2">
      <c r="A4" s="262">
        <v>10103</v>
      </c>
      <c r="B4" s="262" t="s">
        <v>440</v>
      </c>
      <c r="C4" s="262"/>
      <c r="D4" s="262" t="s">
        <v>440</v>
      </c>
      <c r="E4" s="262">
        <v>10103</v>
      </c>
    </row>
    <row r="5" spans="1:5" ht="12.75" x14ac:dyDescent="0.2">
      <c r="A5" s="262">
        <v>10104</v>
      </c>
      <c r="B5" s="262" t="s">
        <v>441</v>
      </c>
      <c r="C5" s="262"/>
      <c r="D5" s="262" t="s">
        <v>441</v>
      </c>
      <c r="E5" s="262">
        <v>10104</v>
      </c>
    </row>
    <row r="6" spans="1:5" ht="12.75" x14ac:dyDescent="0.2">
      <c r="A6" s="262">
        <v>10105</v>
      </c>
      <c r="B6" s="262" t="s">
        <v>442</v>
      </c>
      <c r="C6" s="262"/>
      <c r="D6" s="262" t="s">
        <v>442</v>
      </c>
      <c r="E6" s="262">
        <v>10105</v>
      </c>
    </row>
    <row r="7" spans="1:5" ht="12.75" x14ac:dyDescent="0.2">
      <c r="A7" s="262">
        <v>10106</v>
      </c>
      <c r="B7" s="262" t="s">
        <v>443</v>
      </c>
      <c r="C7" s="262"/>
      <c r="D7" s="262" t="s">
        <v>443</v>
      </c>
      <c r="E7" s="262">
        <v>10106</v>
      </c>
    </row>
    <row r="8" spans="1:5" ht="12.75" x14ac:dyDescent="0.2">
      <c r="A8" s="262">
        <v>10107</v>
      </c>
      <c r="B8" s="262" t="s">
        <v>445</v>
      </c>
      <c r="C8" s="262"/>
      <c r="D8" s="262" t="s">
        <v>445</v>
      </c>
      <c r="E8" s="262">
        <v>10107</v>
      </c>
    </row>
    <row r="9" spans="1:5" ht="12.75" x14ac:dyDescent="0.2">
      <c r="A9" s="262">
        <v>10108</v>
      </c>
      <c r="B9" s="262" t="s">
        <v>447</v>
      </c>
      <c r="C9" s="262"/>
      <c r="D9" s="262" t="s">
        <v>447</v>
      </c>
      <c r="E9" s="262">
        <v>10108</v>
      </c>
    </row>
    <row r="10" spans="1:5" ht="12.75" x14ac:dyDescent="0.2">
      <c r="A10" s="262">
        <v>10109</v>
      </c>
      <c r="B10" s="262" t="s">
        <v>449</v>
      </c>
      <c r="C10" s="262"/>
      <c r="D10" s="262" t="s">
        <v>449</v>
      </c>
      <c r="E10" s="262">
        <v>10109</v>
      </c>
    </row>
    <row r="11" spans="1:5" ht="12.75" x14ac:dyDescent="0.2">
      <c r="A11" s="262">
        <v>10110</v>
      </c>
      <c r="B11" s="262" t="s">
        <v>451</v>
      </c>
      <c r="C11" s="262"/>
      <c r="D11" s="262" t="s">
        <v>451</v>
      </c>
      <c r="E11" s="262">
        <v>10110</v>
      </c>
    </row>
    <row r="12" spans="1:5" ht="12.75" x14ac:dyDescent="0.2">
      <c r="A12" s="262">
        <v>10111</v>
      </c>
      <c r="B12" s="262" t="s">
        <v>452</v>
      </c>
      <c r="C12" s="262"/>
      <c r="D12" s="262" t="s">
        <v>452</v>
      </c>
      <c r="E12" s="262">
        <v>10111</v>
      </c>
    </row>
    <row r="13" spans="1:5" ht="12.75" x14ac:dyDescent="0.2">
      <c r="A13" s="262">
        <v>10201</v>
      </c>
      <c r="B13" s="262" t="s">
        <v>446</v>
      </c>
      <c r="C13" s="262"/>
      <c r="D13" s="262" t="s">
        <v>446</v>
      </c>
      <c r="E13" s="262">
        <v>10201</v>
      </c>
    </row>
    <row r="14" spans="1:5" ht="12.75" x14ac:dyDescent="0.2">
      <c r="A14" s="262">
        <v>10202</v>
      </c>
      <c r="B14" s="262" t="s">
        <v>454</v>
      </c>
      <c r="C14" s="262"/>
      <c r="D14" s="262" t="s">
        <v>454</v>
      </c>
      <c r="E14" s="262">
        <v>10202</v>
      </c>
    </row>
    <row r="15" spans="1:5" ht="12.75" x14ac:dyDescent="0.2">
      <c r="A15" s="262">
        <v>10203</v>
      </c>
      <c r="B15" s="262" t="s">
        <v>456</v>
      </c>
      <c r="C15" s="262"/>
      <c r="D15" s="262" t="s">
        <v>456</v>
      </c>
      <c r="E15" s="262">
        <v>10203</v>
      </c>
    </row>
    <row r="16" spans="1:5" ht="12.75" x14ac:dyDescent="0.2">
      <c r="A16" s="262">
        <v>10301</v>
      </c>
      <c r="B16" s="262" t="s">
        <v>457</v>
      </c>
      <c r="C16" s="262"/>
      <c r="D16" s="262" t="s">
        <v>457</v>
      </c>
      <c r="E16" s="262">
        <v>10301</v>
      </c>
    </row>
    <row r="17" spans="1:5" ht="12.75" x14ac:dyDescent="0.2">
      <c r="A17" s="262">
        <v>10302</v>
      </c>
      <c r="B17" s="262" t="s">
        <v>458</v>
      </c>
      <c r="C17" s="262"/>
      <c r="D17" s="262" t="s">
        <v>458</v>
      </c>
      <c r="E17" s="262">
        <v>10302</v>
      </c>
    </row>
    <row r="18" spans="1:5" ht="12.75" x14ac:dyDescent="0.2">
      <c r="A18" s="262">
        <v>10303</v>
      </c>
      <c r="B18" s="262" t="s">
        <v>460</v>
      </c>
      <c r="C18" s="262"/>
      <c r="D18" s="262" t="s">
        <v>460</v>
      </c>
      <c r="E18" s="262">
        <v>10303</v>
      </c>
    </row>
    <row r="19" spans="1:5" ht="12.75" x14ac:dyDescent="0.2">
      <c r="A19" s="262">
        <v>10304</v>
      </c>
      <c r="B19" s="262" t="s">
        <v>461</v>
      </c>
      <c r="C19" s="262"/>
      <c r="D19" s="262" t="s">
        <v>461</v>
      </c>
      <c r="E19" s="262">
        <v>10304</v>
      </c>
    </row>
    <row r="20" spans="1:5" ht="12.75" x14ac:dyDescent="0.2">
      <c r="A20" s="262">
        <v>10305</v>
      </c>
      <c r="B20" s="262" t="s">
        <v>462</v>
      </c>
      <c r="C20" s="262"/>
      <c r="D20" s="262" t="s">
        <v>462</v>
      </c>
      <c r="E20" s="262">
        <v>10305</v>
      </c>
    </row>
    <row r="21" spans="1:5" ht="12.75" x14ac:dyDescent="0.2">
      <c r="A21" s="262">
        <v>10306</v>
      </c>
      <c r="B21" s="262" t="s">
        <v>463</v>
      </c>
      <c r="C21" s="262"/>
      <c r="D21" s="262" t="s">
        <v>463</v>
      </c>
      <c r="E21" s="262">
        <v>10306</v>
      </c>
    </row>
    <row r="22" spans="1:5" ht="12.75" x14ac:dyDescent="0.2">
      <c r="A22" s="262">
        <v>10307</v>
      </c>
      <c r="B22" s="262" t="s">
        <v>464</v>
      </c>
      <c r="C22" s="262"/>
      <c r="D22" s="262" t="s">
        <v>464</v>
      </c>
      <c r="E22" s="262">
        <v>10307</v>
      </c>
    </row>
    <row r="23" spans="1:5" ht="12.75" x14ac:dyDescent="0.2">
      <c r="A23" s="262">
        <v>10308</v>
      </c>
      <c r="B23" s="262" t="s">
        <v>466</v>
      </c>
      <c r="C23" s="262"/>
      <c r="D23" s="262" t="s">
        <v>466</v>
      </c>
      <c r="E23" s="262">
        <v>10308</v>
      </c>
    </row>
    <row r="24" spans="1:5" ht="12.75" x14ac:dyDescent="0.2">
      <c r="A24" s="262">
        <v>10309</v>
      </c>
      <c r="B24" s="262" t="s">
        <v>467</v>
      </c>
      <c r="C24" s="262"/>
      <c r="D24" s="262" t="s">
        <v>467</v>
      </c>
      <c r="E24" s="262">
        <v>10309</v>
      </c>
    </row>
    <row r="25" spans="1:5" ht="12.75" x14ac:dyDescent="0.2">
      <c r="A25" s="262">
        <v>10310</v>
      </c>
      <c r="B25" s="262" t="s">
        <v>469</v>
      </c>
      <c r="C25" s="262"/>
      <c r="D25" s="262" t="s">
        <v>469</v>
      </c>
      <c r="E25" s="262">
        <v>10310</v>
      </c>
    </row>
    <row r="26" spans="1:5" ht="12.75" x14ac:dyDescent="0.2">
      <c r="A26" s="262">
        <v>10311</v>
      </c>
      <c r="B26" s="262" t="s">
        <v>471</v>
      </c>
      <c r="C26" s="262"/>
      <c r="D26" s="262" t="s">
        <v>471</v>
      </c>
      <c r="E26" s="262">
        <v>10311</v>
      </c>
    </row>
    <row r="27" spans="1:5" ht="12.75" x14ac:dyDescent="0.2">
      <c r="A27" s="262">
        <v>10312</v>
      </c>
      <c r="B27" s="262" t="s">
        <v>472</v>
      </c>
      <c r="C27" s="262"/>
      <c r="D27" s="262" t="s">
        <v>472</v>
      </c>
      <c r="E27" s="262">
        <v>10312</v>
      </c>
    </row>
    <row r="28" spans="1:5" ht="12.75" x14ac:dyDescent="0.2">
      <c r="A28" s="262">
        <v>10313</v>
      </c>
      <c r="B28" s="262" t="s">
        <v>473</v>
      </c>
      <c r="C28" s="262"/>
      <c r="D28" s="262" t="s">
        <v>473</v>
      </c>
      <c r="E28" s="262">
        <v>10313</v>
      </c>
    </row>
    <row r="29" spans="1:5" ht="12.75" x14ac:dyDescent="0.2">
      <c r="A29" s="262">
        <v>10401</v>
      </c>
      <c r="B29" s="262" t="s">
        <v>465</v>
      </c>
      <c r="C29" s="262"/>
      <c r="D29" s="262" t="s">
        <v>465</v>
      </c>
      <c r="E29" s="262">
        <v>10401</v>
      </c>
    </row>
    <row r="30" spans="1:5" ht="12.75" x14ac:dyDescent="0.2">
      <c r="A30" s="262">
        <v>10402</v>
      </c>
      <c r="B30" s="262" t="s">
        <v>475</v>
      </c>
      <c r="C30" s="262"/>
      <c r="D30" s="262" t="s">
        <v>475</v>
      </c>
      <c r="E30" s="262">
        <v>10402</v>
      </c>
    </row>
    <row r="31" spans="1:5" ht="12.75" x14ac:dyDescent="0.2">
      <c r="A31" s="262">
        <v>10403</v>
      </c>
      <c r="B31" s="262" t="s">
        <v>476</v>
      </c>
      <c r="C31" s="262"/>
      <c r="D31" s="262" t="s">
        <v>476</v>
      </c>
      <c r="E31" s="262">
        <v>10403</v>
      </c>
    </row>
    <row r="32" spans="1:5" ht="12.75" x14ac:dyDescent="0.2">
      <c r="A32" s="262">
        <v>10404</v>
      </c>
      <c r="B32" s="262" t="s">
        <v>477</v>
      </c>
      <c r="C32" s="262"/>
      <c r="D32" s="262" t="s">
        <v>477</v>
      </c>
      <c r="E32" s="262">
        <v>10404</v>
      </c>
    </row>
    <row r="33" spans="1:5" ht="12.75" x14ac:dyDescent="0.2">
      <c r="A33" s="262">
        <v>10405</v>
      </c>
      <c r="B33" s="262" t="s">
        <v>478</v>
      </c>
      <c r="C33" s="262"/>
      <c r="D33" s="262" t="s">
        <v>478</v>
      </c>
      <c r="E33" s="262">
        <v>10405</v>
      </c>
    </row>
    <row r="34" spans="1:5" ht="12.75" x14ac:dyDescent="0.2">
      <c r="A34" s="262">
        <v>10406</v>
      </c>
      <c r="B34" s="262" t="s">
        <v>479</v>
      </c>
      <c r="C34" s="262"/>
      <c r="D34" s="262" t="s">
        <v>479</v>
      </c>
      <c r="E34" s="262">
        <v>10406</v>
      </c>
    </row>
    <row r="35" spans="1:5" ht="12.75" x14ac:dyDescent="0.2">
      <c r="A35" s="262">
        <v>10407</v>
      </c>
      <c r="B35" s="262" t="s">
        <v>481</v>
      </c>
      <c r="C35" s="262"/>
      <c r="D35" s="262" t="s">
        <v>481</v>
      </c>
      <c r="E35" s="262">
        <v>10407</v>
      </c>
    </row>
    <row r="36" spans="1:5" ht="12.75" x14ac:dyDescent="0.2">
      <c r="A36" s="262">
        <v>10408</v>
      </c>
      <c r="B36" s="262" t="s">
        <v>482</v>
      </c>
      <c r="C36" s="262"/>
      <c r="D36" s="262" t="s">
        <v>482</v>
      </c>
      <c r="E36" s="262">
        <v>10408</v>
      </c>
    </row>
    <row r="37" spans="1:5" ht="12.75" x14ac:dyDescent="0.2">
      <c r="A37" s="262">
        <v>10409</v>
      </c>
      <c r="B37" s="262" t="s">
        <v>484</v>
      </c>
      <c r="C37" s="262"/>
      <c r="D37" s="262" t="s">
        <v>484</v>
      </c>
      <c r="E37" s="262">
        <v>10409</v>
      </c>
    </row>
    <row r="38" spans="1:5" ht="12.75" x14ac:dyDescent="0.2">
      <c r="A38" s="262">
        <v>10501</v>
      </c>
      <c r="B38" s="262" t="s">
        <v>474</v>
      </c>
      <c r="C38" s="262"/>
      <c r="D38" s="262" t="s">
        <v>474</v>
      </c>
      <c r="E38" s="262">
        <v>10501</v>
      </c>
    </row>
    <row r="39" spans="1:5" ht="12.75" x14ac:dyDescent="0.2">
      <c r="A39" s="262">
        <v>10502</v>
      </c>
      <c r="B39" s="262" t="s">
        <v>485</v>
      </c>
      <c r="C39" s="262"/>
      <c r="D39" s="262" t="s">
        <v>485</v>
      </c>
      <c r="E39" s="262">
        <v>10502</v>
      </c>
    </row>
    <row r="40" spans="1:5" ht="12.75" x14ac:dyDescent="0.2">
      <c r="A40" s="262">
        <v>10503</v>
      </c>
      <c r="B40" s="262" t="s">
        <v>486</v>
      </c>
      <c r="C40" s="262"/>
      <c r="D40" s="262" t="s">
        <v>486</v>
      </c>
      <c r="E40" s="262">
        <v>10503</v>
      </c>
    </row>
    <row r="41" spans="1:5" ht="12.75" x14ac:dyDescent="0.2">
      <c r="A41" s="262">
        <v>10601</v>
      </c>
      <c r="B41" s="262" t="s">
        <v>483</v>
      </c>
      <c r="C41" s="262"/>
      <c r="D41" s="262" t="s">
        <v>483</v>
      </c>
      <c r="E41" s="262">
        <v>10601</v>
      </c>
    </row>
    <row r="42" spans="1:5" ht="12.75" x14ac:dyDescent="0.2">
      <c r="A42" s="262">
        <v>10602</v>
      </c>
      <c r="B42" s="262" t="s">
        <v>487</v>
      </c>
      <c r="C42" s="262"/>
      <c r="D42" s="262" t="s">
        <v>487</v>
      </c>
      <c r="E42" s="262">
        <v>10602</v>
      </c>
    </row>
    <row r="43" spans="1:5" ht="12.75" x14ac:dyDescent="0.2">
      <c r="A43" s="262">
        <v>10603</v>
      </c>
      <c r="B43" s="262" t="s">
        <v>489</v>
      </c>
      <c r="C43" s="262"/>
      <c r="D43" s="262" t="s">
        <v>489</v>
      </c>
      <c r="E43" s="262">
        <v>10603</v>
      </c>
    </row>
    <row r="44" spans="1:5" ht="12.75" x14ac:dyDescent="0.2">
      <c r="A44" s="262">
        <v>10604</v>
      </c>
      <c r="B44" s="262" t="s">
        <v>491</v>
      </c>
      <c r="C44" s="262"/>
      <c r="D44" s="262" t="s">
        <v>491</v>
      </c>
      <c r="E44" s="262">
        <v>10604</v>
      </c>
    </row>
    <row r="45" spans="1:5" ht="12.75" x14ac:dyDescent="0.2">
      <c r="A45" s="262">
        <v>10605</v>
      </c>
      <c r="B45" s="262" t="s">
        <v>492</v>
      </c>
      <c r="C45" s="262"/>
      <c r="D45" s="262" t="s">
        <v>492</v>
      </c>
      <c r="E45" s="262">
        <v>10605</v>
      </c>
    </row>
    <row r="46" spans="1:5" ht="12.75" x14ac:dyDescent="0.2">
      <c r="A46" s="262">
        <v>10606</v>
      </c>
      <c r="B46" s="262" t="s">
        <v>493</v>
      </c>
      <c r="C46" s="262"/>
      <c r="D46" s="262" t="s">
        <v>493</v>
      </c>
      <c r="E46" s="262">
        <v>10606</v>
      </c>
    </row>
    <row r="47" spans="1:5" ht="12.75" x14ac:dyDescent="0.2">
      <c r="A47" s="262">
        <v>10607</v>
      </c>
      <c r="B47" s="262" t="s">
        <v>495</v>
      </c>
      <c r="C47" s="262"/>
      <c r="D47" s="262" t="s">
        <v>495</v>
      </c>
      <c r="E47" s="262">
        <v>10607</v>
      </c>
    </row>
    <row r="48" spans="1:5" ht="12.75" x14ac:dyDescent="0.2">
      <c r="A48" s="262">
        <v>10701</v>
      </c>
      <c r="B48" s="262" t="s">
        <v>490</v>
      </c>
      <c r="C48" s="262"/>
      <c r="D48" s="262" t="s">
        <v>490</v>
      </c>
      <c r="E48" s="262">
        <v>10701</v>
      </c>
    </row>
    <row r="49" spans="1:5" ht="12.75" x14ac:dyDescent="0.2">
      <c r="A49" s="262">
        <v>10702</v>
      </c>
      <c r="B49" s="262" t="s">
        <v>496</v>
      </c>
      <c r="C49" s="262"/>
      <c r="D49" s="262" t="s">
        <v>496</v>
      </c>
      <c r="E49" s="262">
        <v>10702</v>
      </c>
    </row>
    <row r="50" spans="1:5" ht="12.75" x14ac:dyDescent="0.2">
      <c r="A50" s="262">
        <v>10703</v>
      </c>
      <c r="B50" s="262" t="s">
        <v>498</v>
      </c>
      <c r="C50" s="262"/>
      <c r="D50" s="262" t="s">
        <v>498</v>
      </c>
      <c r="E50" s="262">
        <v>10703</v>
      </c>
    </row>
    <row r="51" spans="1:5" ht="12.75" x14ac:dyDescent="0.2">
      <c r="A51" s="262">
        <v>10704</v>
      </c>
      <c r="B51" s="262" t="s">
        <v>726</v>
      </c>
      <c r="C51" s="262"/>
      <c r="D51" s="262" t="s">
        <v>726</v>
      </c>
      <c r="E51" s="262">
        <v>10704</v>
      </c>
    </row>
    <row r="52" spans="1:5" ht="12.75" x14ac:dyDescent="0.2">
      <c r="A52" s="262">
        <v>10705</v>
      </c>
      <c r="B52" s="262" t="s">
        <v>500</v>
      </c>
      <c r="C52" s="262"/>
      <c r="D52" s="262" t="s">
        <v>500</v>
      </c>
      <c r="E52" s="262">
        <v>10705</v>
      </c>
    </row>
    <row r="53" spans="1:5" ht="12.75" x14ac:dyDescent="0.2">
      <c r="A53" s="262">
        <v>10706</v>
      </c>
      <c r="B53" s="262" t="s">
        <v>502</v>
      </c>
      <c r="C53" s="262"/>
      <c r="D53" s="262" t="s">
        <v>502</v>
      </c>
      <c r="E53" s="262">
        <v>10706</v>
      </c>
    </row>
    <row r="54" spans="1:5" ht="12.75" x14ac:dyDescent="0.2">
      <c r="A54" s="262">
        <v>10707</v>
      </c>
      <c r="B54" s="262" t="s">
        <v>504</v>
      </c>
      <c r="C54" s="262"/>
      <c r="D54" s="262" t="s">
        <v>504</v>
      </c>
      <c r="E54" s="262">
        <v>10707</v>
      </c>
    </row>
    <row r="55" spans="1:5" ht="12.75" x14ac:dyDescent="0.2">
      <c r="A55" s="262">
        <v>10801</v>
      </c>
      <c r="B55" s="262" t="s">
        <v>497</v>
      </c>
      <c r="C55" s="262"/>
      <c r="D55" s="262" t="s">
        <v>497</v>
      </c>
      <c r="E55" s="262">
        <v>10801</v>
      </c>
    </row>
    <row r="56" spans="1:5" ht="12.75" x14ac:dyDescent="0.2">
      <c r="A56" s="262">
        <v>10802</v>
      </c>
      <c r="B56" s="262" t="s">
        <v>727</v>
      </c>
      <c r="C56" s="262"/>
      <c r="D56" s="262" t="s">
        <v>727</v>
      </c>
      <c r="E56" s="262">
        <v>10802</v>
      </c>
    </row>
    <row r="57" spans="1:5" ht="12.75" x14ac:dyDescent="0.2">
      <c r="A57" s="262">
        <v>10803</v>
      </c>
      <c r="B57" s="262" t="s">
        <v>506</v>
      </c>
      <c r="C57" s="262"/>
      <c r="D57" s="262" t="s">
        <v>506</v>
      </c>
      <c r="E57" s="262">
        <v>10803</v>
      </c>
    </row>
    <row r="58" spans="1:5" ht="12.75" x14ac:dyDescent="0.2">
      <c r="A58" s="262">
        <v>10804</v>
      </c>
      <c r="B58" s="262" t="s">
        <v>507</v>
      </c>
      <c r="C58" s="262"/>
      <c r="D58" s="262" t="s">
        <v>507</v>
      </c>
      <c r="E58" s="262">
        <v>10804</v>
      </c>
    </row>
    <row r="59" spans="1:5" ht="12.75" x14ac:dyDescent="0.2">
      <c r="A59" s="262">
        <v>10805</v>
      </c>
      <c r="B59" s="262" t="s">
        <v>508</v>
      </c>
      <c r="C59" s="262"/>
      <c r="D59" s="262" t="s">
        <v>508</v>
      </c>
      <c r="E59" s="262">
        <v>10805</v>
      </c>
    </row>
    <row r="60" spans="1:5" ht="12.75" x14ac:dyDescent="0.2">
      <c r="A60" s="262">
        <v>10806</v>
      </c>
      <c r="B60" s="262" t="s">
        <v>509</v>
      </c>
      <c r="C60" s="262"/>
      <c r="D60" s="262" t="s">
        <v>509</v>
      </c>
      <c r="E60" s="262">
        <v>10806</v>
      </c>
    </row>
    <row r="61" spans="1:5" ht="12.75" x14ac:dyDescent="0.2">
      <c r="A61" s="262">
        <v>10807</v>
      </c>
      <c r="B61" s="262" t="s">
        <v>511</v>
      </c>
      <c r="C61" s="262"/>
      <c r="D61" s="262" t="s">
        <v>511</v>
      </c>
      <c r="E61" s="262">
        <v>10807</v>
      </c>
    </row>
    <row r="62" spans="1:5" ht="12.75" x14ac:dyDescent="0.2">
      <c r="A62" s="262">
        <v>10901</v>
      </c>
      <c r="B62" s="262" t="s">
        <v>505</v>
      </c>
      <c r="C62" s="262"/>
      <c r="D62" s="262" t="s">
        <v>505</v>
      </c>
      <c r="E62" s="262">
        <v>10901</v>
      </c>
    </row>
    <row r="63" spans="1:5" ht="12.75" x14ac:dyDescent="0.2">
      <c r="A63" s="262">
        <v>10902</v>
      </c>
      <c r="B63" s="262" t="s">
        <v>513</v>
      </c>
      <c r="C63" s="262"/>
      <c r="D63" s="262" t="s">
        <v>513</v>
      </c>
      <c r="E63" s="262">
        <v>10902</v>
      </c>
    </row>
    <row r="64" spans="1:5" ht="12.75" x14ac:dyDescent="0.2">
      <c r="A64" s="262">
        <v>10903</v>
      </c>
      <c r="B64" s="262" t="s">
        <v>514</v>
      </c>
      <c r="C64" s="262"/>
      <c r="D64" s="262" t="s">
        <v>514</v>
      </c>
      <c r="E64" s="262">
        <v>10903</v>
      </c>
    </row>
    <row r="65" spans="1:5" ht="12.75" x14ac:dyDescent="0.2">
      <c r="A65" s="262">
        <v>10904</v>
      </c>
      <c r="B65" s="262" t="s">
        <v>515</v>
      </c>
      <c r="C65" s="262"/>
      <c r="D65" s="262" t="s">
        <v>515</v>
      </c>
      <c r="E65" s="262">
        <v>10904</v>
      </c>
    </row>
    <row r="66" spans="1:5" ht="12.75" x14ac:dyDescent="0.2">
      <c r="A66" s="262">
        <v>10905</v>
      </c>
      <c r="B66" s="262" t="s">
        <v>517</v>
      </c>
      <c r="C66" s="262"/>
      <c r="D66" s="262" t="s">
        <v>517</v>
      </c>
      <c r="E66" s="262">
        <v>10905</v>
      </c>
    </row>
    <row r="67" spans="1:5" ht="12.75" x14ac:dyDescent="0.2">
      <c r="A67" s="262">
        <v>10906</v>
      </c>
      <c r="B67" s="262" t="s">
        <v>518</v>
      </c>
      <c r="C67" s="262"/>
      <c r="D67" s="262" t="s">
        <v>518</v>
      </c>
      <c r="E67" s="262">
        <v>10906</v>
      </c>
    </row>
    <row r="68" spans="1:5" ht="12.75" x14ac:dyDescent="0.2">
      <c r="A68" s="262">
        <v>11001</v>
      </c>
      <c r="B68" s="262" t="s">
        <v>510</v>
      </c>
      <c r="C68" s="262"/>
      <c r="D68" s="262" t="s">
        <v>510</v>
      </c>
      <c r="E68" s="262">
        <v>11001</v>
      </c>
    </row>
    <row r="69" spans="1:5" ht="12.75" x14ac:dyDescent="0.2">
      <c r="A69" s="262">
        <v>11002</v>
      </c>
      <c r="B69" s="262" t="s">
        <v>520</v>
      </c>
      <c r="C69" s="262"/>
      <c r="D69" s="262" t="s">
        <v>520</v>
      </c>
      <c r="E69" s="262">
        <v>11002</v>
      </c>
    </row>
    <row r="70" spans="1:5" ht="12.75" x14ac:dyDescent="0.2">
      <c r="A70" s="262">
        <v>11003</v>
      </c>
      <c r="B70" s="262" t="s">
        <v>522</v>
      </c>
      <c r="C70" s="262"/>
      <c r="D70" s="262" t="s">
        <v>522</v>
      </c>
      <c r="E70" s="262">
        <v>11003</v>
      </c>
    </row>
    <row r="71" spans="1:5" ht="12.75" x14ac:dyDescent="0.2">
      <c r="A71" s="262">
        <v>11004</v>
      </c>
      <c r="B71" s="262" t="s">
        <v>524</v>
      </c>
      <c r="C71" s="262"/>
      <c r="D71" s="262" t="s">
        <v>524</v>
      </c>
      <c r="E71" s="262">
        <v>11004</v>
      </c>
    </row>
    <row r="72" spans="1:5" ht="12.75" x14ac:dyDescent="0.2">
      <c r="A72" s="263">
        <v>11005</v>
      </c>
      <c r="B72" s="262" t="s">
        <v>525</v>
      </c>
      <c r="C72" s="262"/>
      <c r="D72" s="262" t="s">
        <v>525</v>
      </c>
      <c r="E72" s="263">
        <v>11005</v>
      </c>
    </row>
    <row r="73" spans="1:5" ht="12.75" x14ac:dyDescent="0.2">
      <c r="A73" s="262">
        <v>11101</v>
      </c>
      <c r="B73" s="262" t="s">
        <v>516</v>
      </c>
      <c r="C73" s="262"/>
      <c r="D73" s="262" t="s">
        <v>516</v>
      </c>
      <c r="E73" s="262">
        <v>11101</v>
      </c>
    </row>
    <row r="74" spans="1:5" ht="12.75" x14ac:dyDescent="0.2">
      <c r="A74" s="262">
        <v>11102</v>
      </c>
      <c r="B74" s="262" t="s">
        <v>527</v>
      </c>
      <c r="C74" s="262"/>
      <c r="D74" s="262" t="s">
        <v>527</v>
      </c>
      <c r="E74" s="262">
        <v>11102</v>
      </c>
    </row>
    <row r="75" spans="1:5" ht="12.75" x14ac:dyDescent="0.2">
      <c r="A75" s="262">
        <v>11103</v>
      </c>
      <c r="B75" s="262" t="s">
        <v>528</v>
      </c>
      <c r="C75" s="262"/>
      <c r="D75" s="262" t="s">
        <v>528</v>
      </c>
      <c r="E75" s="262">
        <v>11103</v>
      </c>
    </row>
    <row r="76" spans="1:5" ht="12.75" x14ac:dyDescent="0.2">
      <c r="A76" s="262">
        <v>11104</v>
      </c>
      <c r="B76" s="262" t="s">
        <v>529</v>
      </c>
      <c r="C76" s="262"/>
      <c r="D76" s="262" t="s">
        <v>529</v>
      </c>
      <c r="E76" s="262">
        <v>11104</v>
      </c>
    </row>
    <row r="77" spans="1:5" ht="12.75" x14ac:dyDescent="0.2">
      <c r="A77" s="262">
        <v>11105</v>
      </c>
      <c r="B77" s="262" t="s">
        <v>530</v>
      </c>
      <c r="C77" s="262"/>
      <c r="D77" s="262" t="s">
        <v>530</v>
      </c>
      <c r="E77" s="262">
        <v>11105</v>
      </c>
    </row>
    <row r="78" spans="1:5" ht="12.75" x14ac:dyDescent="0.2">
      <c r="A78" s="262">
        <v>11201</v>
      </c>
      <c r="B78" s="262" t="s">
        <v>521</v>
      </c>
      <c r="C78" s="262"/>
      <c r="D78" s="262" t="s">
        <v>521</v>
      </c>
      <c r="E78" s="262">
        <v>11201</v>
      </c>
    </row>
    <row r="79" spans="1:5" ht="12.75" x14ac:dyDescent="0.2">
      <c r="A79" s="262">
        <v>11202</v>
      </c>
      <c r="B79" s="262" t="s">
        <v>532</v>
      </c>
      <c r="C79" s="262"/>
      <c r="D79" s="262" t="s">
        <v>532</v>
      </c>
      <c r="E79" s="262">
        <v>11202</v>
      </c>
    </row>
    <row r="80" spans="1:5" ht="12.75" x14ac:dyDescent="0.2">
      <c r="A80" s="262">
        <v>11203</v>
      </c>
      <c r="B80" s="262" t="s">
        <v>534</v>
      </c>
      <c r="C80" s="262"/>
      <c r="D80" s="262" t="s">
        <v>534</v>
      </c>
      <c r="E80" s="262">
        <v>11203</v>
      </c>
    </row>
    <row r="81" spans="1:5" ht="12.75" x14ac:dyDescent="0.2">
      <c r="A81" s="262">
        <v>11204</v>
      </c>
      <c r="B81" s="262" t="s">
        <v>536</v>
      </c>
      <c r="C81" s="262"/>
      <c r="D81" s="262" t="s">
        <v>536</v>
      </c>
      <c r="E81" s="262">
        <v>11204</v>
      </c>
    </row>
    <row r="82" spans="1:5" ht="12.75" x14ac:dyDescent="0.2">
      <c r="A82" s="262">
        <v>11205</v>
      </c>
      <c r="B82" s="262" t="s">
        <v>537</v>
      </c>
      <c r="C82" s="262"/>
      <c r="D82" s="262" t="s">
        <v>537</v>
      </c>
      <c r="E82" s="262">
        <v>11205</v>
      </c>
    </row>
    <row r="83" spans="1:5" ht="12.75" x14ac:dyDescent="0.2">
      <c r="A83" s="262">
        <v>11301</v>
      </c>
      <c r="B83" s="262" t="s">
        <v>728</v>
      </c>
      <c r="C83" s="262"/>
      <c r="D83" s="262" t="s">
        <v>728</v>
      </c>
      <c r="E83" s="262">
        <v>11301</v>
      </c>
    </row>
    <row r="84" spans="1:5" ht="12.75" x14ac:dyDescent="0.2">
      <c r="A84" s="262">
        <v>11302</v>
      </c>
      <c r="B84" s="262" t="s">
        <v>729</v>
      </c>
      <c r="C84" s="262"/>
      <c r="D84" s="262" t="s">
        <v>729</v>
      </c>
      <c r="E84" s="262">
        <v>11302</v>
      </c>
    </row>
    <row r="85" spans="1:5" ht="12.75" x14ac:dyDescent="0.2">
      <c r="A85" s="262">
        <v>11303</v>
      </c>
      <c r="B85" s="262" t="s">
        <v>540</v>
      </c>
      <c r="C85" s="262"/>
      <c r="D85" s="262" t="s">
        <v>540</v>
      </c>
      <c r="E85" s="262">
        <v>11303</v>
      </c>
    </row>
    <row r="86" spans="1:5" ht="12.75" x14ac:dyDescent="0.2">
      <c r="A86" s="262">
        <v>11304</v>
      </c>
      <c r="B86" s="262" t="s">
        <v>541</v>
      </c>
      <c r="C86" s="262"/>
      <c r="D86" s="262" t="s">
        <v>541</v>
      </c>
      <c r="E86" s="262">
        <v>11304</v>
      </c>
    </row>
    <row r="87" spans="1:5" ht="12.75" x14ac:dyDescent="0.2">
      <c r="A87" s="262">
        <v>11305</v>
      </c>
      <c r="B87" s="262" t="s">
        <v>542</v>
      </c>
      <c r="C87" s="262"/>
      <c r="D87" s="262" t="s">
        <v>542</v>
      </c>
      <c r="E87" s="262">
        <v>11305</v>
      </c>
    </row>
    <row r="88" spans="1:5" ht="12.75" x14ac:dyDescent="0.2">
      <c r="A88" s="262">
        <v>11401</v>
      </c>
      <c r="B88" s="262" t="s">
        <v>544</v>
      </c>
      <c r="C88" s="262"/>
      <c r="D88" s="262" t="s">
        <v>544</v>
      </c>
      <c r="E88" s="262">
        <v>11401</v>
      </c>
    </row>
    <row r="89" spans="1:5" ht="12.75" x14ac:dyDescent="0.2">
      <c r="A89" s="262">
        <v>11402</v>
      </c>
      <c r="B89" s="262" t="s">
        <v>545</v>
      </c>
      <c r="C89" s="262"/>
      <c r="D89" s="262" t="s">
        <v>545</v>
      </c>
      <c r="E89" s="262">
        <v>11402</v>
      </c>
    </row>
    <row r="90" spans="1:5" ht="12.75" x14ac:dyDescent="0.2">
      <c r="A90" s="262">
        <v>11403</v>
      </c>
      <c r="B90" s="262" t="s">
        <v>547</v>
      </c>
      <c r="C90" s="262"/>
      <c r="D90" s="262" t="s">
        <v>547</v>
      </c>
      <c r="E90" s="262">
        <v>11403</v>
      </c>
    </row>
    <row r="91" spans="1:5" ht="12.75" x14ac:dyDescent="0.2">
      <c r="A91" s="262">
        <v>11501</v>
      </c>
      <c r="B91" s="262" t="s">
        <v>549</v>
      </c>
      <c r="C91" s="262"/>
      <c r="D91" s="262" t="s">
        <v>549</v>
      </c>
      <c r="E91" s="262">
        <v>11501</v>
      </c>
    </row>
    <row r="92" spans="1:5" ht="12.75" x14ac:dyDescent="0.2">
      <c r="A92" s="262">
        <v>11502</v>
      </c>
      <c r="B92" s="262" t="s">
        <v>550</v>
      </c>
      <c r="C92" s="262"/>
      <c r="D92" s="262" t="s">
        <v>550</v>
      </c>
      <c r="E92" s="262">
        <v>11502</v>
      </c>
    </row>
    <row r="93" spans="1:5" ht="12.75" x14ac:dyDescent="0.2">
      <c r="A93" s="262">
        <v>11503</v>
      </c>
      <c r="B93" s="262" t="s">
        <v>551</v>
      </c>
      <c r="C93" s="262"/>
      <c r="D93" s="262" t="s">
        <v>551</v>
      </c>
      <c r="E93" s="262">
        <v>11503</v>
      </c>
    </row>
    <row r="94" spans="1:5" ht="12.75" x14ac:dyDescent="0.2">
      <c r="A94" s="262">
        <v>11504</v>
      </c>
      <c r="B94" s="262" t="s">
        <v>552</v>
      </c>
      <c r="C94" s="262"/>
      <c r="D94" s="262" t="s">
        <v>552</v>
      </c>
      <c r="E94" s="262">
        <v>11504</v>
      </c>
    </row>
    <row r="95" spans="1:5" ht="12.75" x14ac:dyDescent="0.2">
      <c r="A95" s="262">
        <v>11601</v>
      </c>
      <c r="B95" s="262" t="s">
        <v>554</v>
      </c>
      <c r="C95" s="262"/>
      <c r="D95" s="262" t="s">
        <v>554</v>
      </c>
      <c r="E95" s="262">
        <v>11601</v>
      </c>
    </row>
    <row r="96" spans="1:5" ht="12.75" x14ac:dyDescent="0.2">
      <c r="A96" s="262">
        <v>11602</v>
      </c>
      <c r="B96" s="262" t="s">
        <v>556</v>
      </c>
      <c r="C96" s="262"/>
      <c r="D96" s="262" t="s">
        <v>556</v>
      </c>
      <c r="E96" s="262">
        <v>11602</v>
      </c>
    </row>
    <row r="97" spans="1:5" ht="12.75" x14ac:dyDescent="0.2">
      <c r="A97" s="262">
        <v>11603</v>
      </c>
      <c r="B97" s="262" t="s">
        <v>557</v>
      </c>
      <c r="C97" s="262"/>
      <c r="D97" s="262" t="s">
        <v>557</v>
      </c>
      <c r="E97" s="262">
        <v>11603</v>
      </c>
    </row>
    <row r="98" spans="1:5" ht="12.75" x14ac:dyDescent="0.2">
      <c r="A98" s="262">
        <v>11604</v>
      </c>
      <c r="B98" s="262" t="s">
        <v>558</v>
      </c>
      <c r="C98" s="262"/>
      <c r="D98" s="262" t="s">
        <v>558</v>
      </c>
      <c r="E98" s="262">
        <v>11604</v>
      </c>
    </row>
    <row r="99" spans="1:5" ht="12.75" x14ac:dyDescent="0.2">
      <c r="A99" s="262">
        <v>11605</v>
      </c>
      <c r="B99" s="262" t="s">
        <v>559</v>
      </c>
      <c r="C99" s="262"/>
      <c r="D99" s="262" t="s">
        <v>559</v>
      </c>
      <c r="E99" s="262">
        <v>11605</v>
      </c>
    </row>
    <row r="100" spans="1:5" ht="12.75" x14ac:dyDescent="0.2">
      <c r="A100" s="262">
        <v>11701</v>
      </c>
      <c r="B100" s="262" t="s">
        <v>560</v>
      </c>
      <c r="C100" s="262"/>
      <c r="D100" s="262" t="s">
        <v>560</v>
      </c>
      <c r="E100" s="262">
        <v>11701</v>
      </c>
    </row>
    <row r="101" spans="1:5" ht="12.75" x14ac:dyDescent="0.2">
      <c r="A101" s="262">
        <v>11702</v>
      </c>
      <c r="B101" s="262" t="s">
        <v>562</v>
      </c>
      <c r="C101" s="262"/>
      <c r="D101" s="262" t="s">
        <v>562</v>
      </c>
      <c r="E101" s="262">
        <v>11702</v>
      </c>
    </row>
    <row r="102" spans="1:5" ht="12.75" x14ac:dyDescent="0.2">
      <c r="A102" s="262">
        <v>11703</v>
      </c>
      <c r="B102" s="262" t="s">
        <v>563</v>
      </c>
      <c r="C102" s="262"/>
      <c r="D102" s="262" t="s">
        <v>563</v>
      </c>
      <c r="E102" s="262">
        <v>11703</v>
      </c>
    </row>
    <row r="103" spans="1:5" ht="12.75" x14ac:dyDescent="0.2">
      <c r="A103" s="262">
        <v>11801</v>
      </c>
      <c r="B103" s="262" t="s">
        <v>564</v>
      </c>
      <c r="C103" s="262"/>
      <c r="D103" s="262" t="s">
        <v>564</v>
      </c>
      <c r="E103" s="262">
        <v>11801</v>
      </c>
    </row>
    <row r="104" spans="1:5" ht="12.75" x14ac:dyDescent="0.2">
      <c r="A104" s="262">
        <v>11802</v>
      </c>
      <c r="B104" s="262" t="s">
        <v>565</v>
      </c>
      <c r="C104" s="262"/>
      <c r="D104" s="262" t="s">
        <v>565</v>
      </c>
      <c r="E104" s="262">
        <v>11802</v>
      </c>
    </row>
    <row r="105" spans="1:5" ht="12.75" x14ac:dyDescent="0.2">
      <c r="A105" s="262">
        <v>11803</v>
      </c>
      <c r="B105" s="262" t="s">
        <v>566</v>
      </c>
      <c r="C105" s="262"/>
      <c r="D105" s="262" t="s">
        <v>566</v>
      </c>
      <c r="E105" s="262">
        <v>11803</v>
      </c>
    </row>
    <row r="106" spans="1:5" ht="12.75" x14ac:dyDescent="0.2">
      <c r="A106" s="262">
        <v>11804</v>
      </c>
      <c r="B106" s="262" t="s">
        <v>568</v>
      </c>
      <c r="C106" s="262"/>
      <c r="D106" s="262" t="s">
        <v>568</v>
      </c>
      <c r="E106" s="262">
        <v>11804</v>
      </c>
    </row>
    <row r="107" spans="1:5" ht="12.75" x14ac:dyDescent="0.2">
      <c r="A107" s="262">
        <v>11901</v>
      </c>
      <c r="B107" s="262" t="s">
        <v>730</v>
      </c>
      <c r="C107" s="262"/>
      <c r="D107" s="262" t="s">
        <v>730</v>
      </c>
      <c r="E107" s="262">
        <v>11901</v>
      </c>
    </row>
    <row r="108" spans="1:5" ht="12.75" x14ac:dyDescent="0.2">
      <c r="A108" s="262">
        <v>11902</v>
      </c>
      <c r="B108" s="262" t="s">
        <v>731</v>
      </c>
      <c r="C108" s="262"/>
      <c r="D108" s="262" t="s">
        <v>731</v>
      </c>
      <c r="E108" s="262">
        <v>11902</v>
      </c>
    </row>
    <row r="109" spans="1:5" ht="12.75" x14ac:dyDescent="0.2">
      <c r="A109" s="262">
        <v>11903</v>
      </c>
      <c r="B109" s="262" t="s">
        <v>569</v>
      </c>
      <c r="C109" s="262"/>
      <c r="D109" s="262" t="s">
        <v>569</v>
      </c>
      <c r="E109" s="262">
        <v>11903</v>
      </c>
    </row>
    <row r="110" spans="1:5" ht="12.75" x14ac:dyDescent="0.2">
      <c r="A110" s="262">
        <v>11904</v>
      </c>
      <c r="B110" s="262" t="s">
        <v>571</v>
      </c>
      <c r="C110" s="262"/>
      <c r="D110" s="262" t="s">
        <v>571</v>
      </c>
      <c r="E110" s="262">
        <v>11904</v>
      </c>
    </row>
    <row r="111" spans="1:5" ht="12.75" x14ac:dyDescent="0.2">
      <c r="A111" s="262">
        <v>11905</v>
      </c>
      <c r="B111" s="262" t="s">
        <v>572</v>
      </c>
      <c r="C111" s="262"/>
      <c r="D111" s="262" t="s">
        <v>572</v>
      </c>
      <c r="E111" s="262">
        <v>11905</v>
      </c>
    </row>
    <row r="112" spans="1:5" ht="12.75" x14ac:dyDescent="0.2">
      <c r="A112" s="262">
        <v>11906</v>
      </c>
      <c r="B112" s="262" t="s">
        <v>573</v>
      </c>
      <c r="C112" s="262"/>
      <c r="D112" s="262" t="s">
        <v>573</v>
      </c>
      <c r="E112" s="262">
        <v>11906</v>
      </c>
    </row>
    <row r="113" spans="1:5" ht="12.75" x14ac:dyDescent="0.2">
      <c r="A113" s="262">
        <v>11907</v>
      </c>
      <c r="B113" s="262" t="s">
        <v>575</v>
      </c>
      <c r="C113" s="262"/>
      <c r="D113" s="262" t="s">
        <v>575</v>
      </c>
      <c r="E113" s="262">
        <v>11907</v>
      </c>
    </row>
    <row r="114" spans="1:5" ht="12.75" x14ac:dyDescent="0.2">
      <c r="A114" s="262">
        <v>11908</v>
      </c>
      <c r="B114" s="262" t="s">
        <v>576</v>
      </c>
      <c r="C114" s="262"/>
      <c r="D114" s="262" t="s">
        <v>576</v>
      </c>
      <c r="E114" s="262">
        <v>11908</v>
      </c>
    </row>
    <row r="115" spans="1:5" ht="12.75" x14ac:dyDescent="0.2">
      <c r="A115" s="262">
        <v>11909</v>
      </c>
      <c r="B115" s="262" t="s">
        <v>577</v>
      </c>
      <c r="C115" s="262"/>
      <c r="D115" s="262" t="s">
        <v>577</v>
      </c>
      <c r="E115" s="262">
        <v>11909</v>
      </c>
    </row>
    <row r="116" spans="1:5" ht="12.75" x14ac:dyDescent="0.2">
      <c r="A116" s="262">
        <v>11910</v>
      </c>
      <c r="B116" s="262" t="s">
        <v>578</v>
      </c>
      <c r="C116" s="262"/>
      <c r="D116" s="262" t="s">
        <v>578</v>
      </c>
      <c r="E116" s="262">
        <v>11910</v>
      </c>
    </row>
    <row r="117" spans="1:5" ht="12.75" x14ac:dyDescent="0.2">
      <c r="A117" s="262">
        <v>11911</v>
      </c>
      <c r="B117" s="262" t="s">
        <v>579</v>
      </c>
      <c r="C117" s="262"/>
      <c r="D117" s="262" t="s">
        <v>579</v>
      </c>
      <c r="E117" s="262">
        <v>11911</v>
      </c>
    </row>
    <row r="118" spans="1:5" ht="12.75" x14ac:dyDescent="0.2">
      <c r="A118" s="262">
        <v>11912</v>
      </c>
      <c r="B118" s="262" t="s">
        <v>580</v>
      </c>
      <c r="C118" s="262"/>
      <c r="D118" s="262" t="s">
        <v>580</v>
      </c>
      <c r="E118" s="262">
        <v>11912</v>
      </c>
    </row>
    <row r="119" spans="1:5" ht="12.75" x14ac:dyDescent="0.2">
      <c r="A119" s="262">
        <v>12001</v>
      </c>
      <c r="B119" s="262" t="s">
        <v>732</v>
      </c>
      <c r="C119" s="262"/>
      <c r="D119" s="262" t="s">
        <v>732</v>
      </c>
      <c r="E119" s="262">
        <v>12001</v>
      </c>
    </row>
    <row r="120" spans="1:5" ht="12.75" x14ac:dyDescent="0.2">
      <c r="A120" s="262">
        <v>12002</v>
      </c>
      <c r="B120" s="262" t="s">
        <v>733</v>
      </c>
      <c r="C120" s="262"/>
      <c r="D120" s="262" t="s">
        <v>733</v>
      </c>
      <c r="E120" s="262">
        <v>12002</v>
      </c>
    </row>
    <row r="121" spans="1:5" ht="12.75" x14ac:dyDescent="0.2">
      <c r="A121" s="262">
        <v>12003</v>
      </c>
      <c r="B121" s="262" t="s">
        <v>734</v>
      </c>
      <c r="C121" s="262"/>
      <c r="D121" s="262" t="s">
        <v>734</v>
      </c>
      <c r="E121" s="262">
        <v>12003</v>
      </c>
    </row>
    <row r="122" spans="1:5" ht="12.75" x14ac:dyDescent="0.2">
      <c r="A122" s="262">
        <v>12004</v>
      </c>
      <c r="B122" s="262" t="s">
        <v>735</v>
      </c>
      <c r="C122" s="262"/>
      <c r="D122" s="262" t="s">
        <v>735</v>
      </c>
      <c r="E122" s="262">
        <v>12004</v>
      </c>
    </row>
    <row r="123" spans="1:5" ht="12.75" x14ac:dyDescent="0.2">
      <c r="A123" s="262">
        <v>12005</v>
      </c>
      <c r="B123" s="262" t="s">
        <v>736</v>
      </c>
      <c r="C123" s="262"/>
      <c r="D123" s="262" t="s">
        <v>736</v>
      </c>
      <c r="E123" s="262">
        <v>12005</v>
      </c>
    </row>
    <row r="124" spans="1:5" ht="12.75" x14ac:dyDescent="0.2">
      <c r="A124" s="262">
        <v>12006</v>
      </c>
      <c r="B124" s="262" t="s">
        <v>737</v>
      </c>
      <c r="C124" s="262"/>
      <c r="D124" s="262" t="s">
        <v>737</v>
      </c>
      <c r="E124" s="262">
        <v>12006</v>
      </c>
    </row>
    <row r="125" spans="1:5" ht="12.75" x14ac:dyDescent="0.2">
      <c r="A125" s="262">
        <v>20101</v>
      </c>
      <c r="B125" s="262" t="s">
        <v>186</v>
      </c>
      <c r="C125" s="262"/>
      <c r="D125" s="262" t="s">
        <v>186</v>
      </c>
      <c r="E125" s="262">
        <v>20101</v>
      </c>
    </row>
    <row r="126" spans="1:5" ht="12.75" x14ac:dyDescent="0.2">
      <c r="A126" s="262">
        <v>20102</v>
      </c>
      <c r="B126" s="262" t="s">
        <v>526</v>
      </c>
      <c r="C126" s="262"/>
      <c r="D126" s="262" t="s">
        <v>526</v>
      </c>
      <c r="E126" s="262">
        <v>20102</v>
      </c>
    </row>
    <row r="127" spans="1:5" ht="12.75" x14ac:dyDescent="0.2">
      <c r="A127" s="262">
        <v>20103</v>
      </c>
      <c r="B127" s="262" t="s">
        <v>250</v>
      </c>
      <c r="C127" s="262"/>
      <c r="D127" s="262" t="s">
        <v>250</v>
      </c>
      <c r="E127" s="262">
        <v>20103</v>
      </c>
    </row>
    <row r="128" spans="1:5" ht="12.75" x14ac:dyDescent="0.2">
      <c r="A128" s="262">
        <v>20104</v>
      </c>
      <c r="B128" s="262" t="s">
        <v>251</v>
      </c>
      <c r="C128" s="262"/>
      <c r="D128" s="262" t="s">
        <v>251</v>
      </c>
      <c r="E128" s="262">
        <v>20104</v>
      </c>
    </row>
    <row r="129" spans="1:5" ht="12.75" x14ac:dyDescent="0.2">
      <c r="A129" s="262">
        <v>20105</v>
      </c>
      <c r="B129" s="262" t="s">
        <v>582</v>
      </c>
      <c r="C129" s="262"/>
      <c r="D129" s="262" t="s">
        <v>582</v>
      </c>
      <c r="E129" s="262">
        <v>20105</v>
      </c>
    </row>
    <row r="130" spans="1:5" ht="12.75" x14ac:dyDescent="0.2">
      <c r="A130" s="262">
        <v>20106</v>
      </c>
      <c r="B130" s="262" t="s">
        <v>253</v>
      </c>
      <c r="C130" s="262"/>
      <c r="D130" s="262" t="s">
        <v>253</v>
      </c>
      <c r="E130" s="262">
        <v>20106</v>
      </c>
    </row>
    <row r="131" spans="1:5" ht="12.75" x14ac:dyDescent="0.2">
      <c r="A131" s="262">
        <v>20107</v>
      </c>
      <c r="B131" s="262" t="s">
        <v>255</v>
      </c>
      <c r="C131" s="262"/>
      <c r="D131" s="262" t="s">
        <v>255</v>
      </c>
      <c r="E131" s="262">
        <v>20107</v>
      </c>
    </row>
    <row r="132" spans="1:5" ht="12.75" x14ac:dyDescent="0.2">
      <c r="A132" s="262">
        <v>20108</v>
      </c>
      <c r="B132" s="262" t="s">
        <v>256</v>
      </c>
      <c r="C132" s="262"/>
      <c r="D132" s="262" t="s">
        <v>256</v>
      </c>
      <c r="E132" s="262">
        <v>20108</v>
      </c>
    </row>
    <row r="133" spans="1:5" ht="12.75" x14ac:dyDescent="0.2">
      <c r="A133" s="262">
        <v>20109</v>
      </c>
      <c r="B133" s="262" t="s">
        <v>584</v>
      </c>
      <c r="C133" s="262"/>
      <c r="D133" s="262" t="s">
        <v>584</v>
      </c>
      <c r="E133" s="262">
        <v>20109</v>
      </c>
    </row>
    <row r="134" spans="1:5" ht="12.75" x14ac:dyDescent="0.2">
      <c r="A134" s="262">
        <v>20110</v>
      </c>
      <c r="B134" s="262" t="s">
        <v>259</v>
      </c>
      <c r="C134" s="262"/>
      <c r="D134" s="262" t="s">
        <v>259</v>
      </c>
      <c r="E134" s="262">
        <v>20110</v>
      </c>
    </row>
    <row r="135" spans="1:5" ht="12.75" x14ac:dyDescent="0.2">
      <c r="A135" s="262">
        <v>20111</v>
      </c>
      <c r="B135" s="262" t="s">
        <v>585</v>
      </c>
      <c r="C135" s="262"/>
      <c r="D135" s="262" t="s">
        <v>585</v>
      </c>
      <c r="E135" s="262">
        <v>20111</v>
      </c>
    </row>
    <row r="136" spans="1:5" ht="12.75" x14ac:dyDescent="0.2">
      <c r="A136" s="262">
        <v>20112</v>
      </c>
      <c r="B136" s="262" t="s">
        <v>261</v>
      </c>
      <c r="C136" s="262"/>
      <c r="D136" s="262" t="s">
        <v>261</v>
      </c>
      <c r="E136" s="262">
        <v>20112</v>
      </c>
    </row>
    <row r="137" spans="1:5" ht="12.75" x14ac:dyDescent="0.2">
      <c r="A137" s="262">
        <v>20113</v>
      </c>
      <c r="B137" s="262" t="s">
        <v>263</v>
      </c>
      <c r="C137" s="262"/>
      <c r="D137" s="262" t="s">
        <v>263</v>
      </c>
      <c r="E137" s="262">
        <v>20113</v>
      </c>
    </row>
    <row r="138" spans="1:5" ht="12.75" x14ac:dyDescent="0.2">
      <c r="A138" s="262">
        <v>20114</v>
      </c>
      <c r="B138" s="262" t="s">
        <v>587</v>
      </c>
      <c r="C138" s="262"/>
      <c r="D138" s="262" t="s">
        <v>587</v>
      </c>
      <c r="E138" s="262">
        <v>20114</v>
      </c>
    </row>
    <row r="139" spans="1:5" ht="12.75" x14ac:dyDescent="0.2">
      <c r="A139" s="262">
        <v>20201</v>
      </c>
      <c r="B139" s="262" t="s">
        <v>448</v>
      </c>
      <c r="C139" s="262"/>
      <c r="D139" s="262" t="s">
        <v>448</v>
      </c>
      <c r="E139" s="262">
        <v>20201</v>
      </c>
    </row>
    <row r="140" spans="1:5" ht="12.75" x14ac:dyDescent="0.2">
      <c r="A140" s="262">
        <v>20202</v>
      </c>
      <c r="B140" s="262" t="s">
        <v>533</v>
      </c>
      <c r="C140" s="262"/>
      <c r="D140" s="262" t="s">
        <v>533</v>
      </c>
      <c r="E140" s="262">
        <v>20202</v>
      </c>
    </row>
    <row r="141" spans="1:5" ht="12.75" x14ac:dyDescent="0.2">
      <c r="A141" s="262">
        <v>20203</v>
      </c>
      <c r="B141" s="262" t="s">
        <v>589</v>
      </c>
      <c r="C141" s="262"/>
      <c r="D141" s="262" t="s">
        <v>589</v>
      </c>
      <c r="E141" s="262">
        <v>20203</v>
      </c>
    </row>
    <row r="142" spans="1:5" ht="12.75" x14ac:dyDescent="0.2">
      <c r="A142" s="262">
        <v>20204</v>
      </c>
      <c r="B142" s="262" t="s">
        <v>738</v>
      </c>
      <c r="C142" s="262"/>
      <c r="D142" s="262" t="s">
        <v>738</v>
      </c>
      <c r="E142" s="262">
        <v>20204</v>
      </c>
    </row>
    <row r="143" spans="1:5" ht="12.75" x14ac:dyDescent="0.2">
      <c r="A143" s="262">
        <v>20205</v>
      </c>
      <c r="B143" s="262" t="s">
        <v>590</v>
      </c>
      <c r="C143" s="262"/>
      <c r="D143" s="262" t="s">
        <v>590</v>
      </c>
      <c r="E143" s="262">
        <v>20205</v>
      </c>
    </row>
    <row r="144" spans="1:5" ht="12.75" x14ac:dyDescent="0.2">
      <c r="A144" s="262">
        <v>20206</v>
      </c>
      <c r="B144" s="262" t="s">
        <v>591</v>
      </c>
      <c r="C144" s="262"/>
      <c r="D144" s="262" t="s">
        <v>591</v>
      </c>
      <c r="E144" s="262">
        <v>20206</v>
      </c>
    </row>
    <row r="145" spans="1:5" ht="12.75" x14ac:dyDescent="0.2">
      <c r="A145" s="262">
        <v>20207</v>
      </c>
      <c r="B145" s="262" t="s">
        <v>592</v>
      </c>
      <c r="C145" s="262"/>
      <c r="D145" s="262" t="s">
        <v>592</v>
      </c>
      <c r="E145" s="262">
        <v>20207</v>
      </c>
    </row>
    <row r="146" spans="1:5" ht="12.75" x14ac:dyDescent="0.2">
      <c r="A146" s="262">
        <v>20208</v>
      </c>
      <c r="B146" s="262" t="s">
        <v>593</v>
      </c>
      <c r="C146" s="262"/>
      <c r="D146" s="262" t="s">
        <v>593</v>
      </c>
      <c r="E146" s="262">
        <v>20208</v>
      </c>
    </row>
    <row r="147" spans="1:5" ht="12.75" x14ac:dyDescent="0.2">
      <c r="A147" s="262">
        <v>20209</v>
      </c>
      <c r="B147" s="262" t="s">
        <v>595</v>
      </c>
      <c r="C147" s="262"/>
      <c r="D147" s="262" t="s">
        <v>595</v>
      </c>
      <c r="E147" s="262">
        <v>20209</v>
      </c>
    </row>
    <row r="148" spans="1:5" ht="12.75" x14ac:dyDescent="0.2">
      <c r="A148" s="262">
        <v>20210</v>
      </c>
      <c r="B148" s="262" t="s">
        <v>596</v>
      </c>
      <c r="C148" s="262"/>
      <c r="D148" s="262" t="s">
        <v>596</v>
      </c>
      <c r="E148" s="262">
        <v>20210</v>
      </c>
    </row>
    <row r="149" spans="1:5" ht="12.75" x14ac:dyDescent="0.2">
      <c r="A149" s="262">
        <v>20211</v>
      </c>
      <c r="B149" s="262" t="s">
        <v>597</v>
      </c>
      <c r="C149" s="262"/>
      <c r="D149" s="262" t="s">
        <v>597</v>
      </c>
      <c r="E149" s="262">
        <v>20211</v>
      </c>
    </row>
    <row r="150" spans="1:5" ht="12.75" x14ac:dyDescent="0.2">
      <c r="A150" s="262">
        <v>20212</v>
      </c>
      <c r="B150" s="262" t="s">
        <v>599</v>
      </c>
      <c r="C150" s="262"/>
      <c r="D150" s="262" t="s">
        <v>599</v>
      </c>
      <c r="E150" s="262">
        <v>20212</v>
      </c>
    </row>
    <row r="151" spans="1:5" ht="12.75" x14ac:dyDescent="0.2">
      <c r="A151" s="262">
        <v>20213</v>
      </c>
      <c r="B151" s="262" t="s">
        <v>739</v>
      </c>
      <c r="C151" s="262"/>
      <c r="D151" s="262" t="s">
        <v>739</v>
      </c>
      <c r="E151" s="262">
        <v>20213</v>
      </c>
    </row>
    <row r="152" spans="1:5" ht="12.75" x14ac:dyDescent="0.2">
      <c r="A152" s="262">
        <v>20214</v>
      </c>
      <c r="B152" s="262" t="s">
        <v>600</v>
      </c>
      <c r="C152" s="262"/>
      <c r="D152" s="262" t="s">
        <v>600</v>
      </c>
      <c r="E152" s="262">
        <v>20214</v>
      </c>
    </row>
    <row r="153" spans="1:5" ht="12.75" x14ac:dyDescent="0.2">
      <c r="A153" s="262">
        <v>20301</v>
      </c>
      <c r="B153" s="262" t="s">
        <v>193</v>
      </c>
      <c r="C153" s="262"/>
      <c r="D153" s="262" t="s">
        <v>193</v>
      </c>
      <c r="E153" s="262">
        <v>20301</v>
      </c>
    </row>
    <row r="154" spans="1:5" ht="12.75" x14ac:dyDescent="0.2">
      <c r="A154" s="262">
        <v>20302</v>
      </c>
      <c r="B154" s="262" t="s">
        <v>231</v>
      </c>
      <c r="C154" s="262"/>
      <c r="D154" s="262" t="s">
        <v>231</v>
      </c>
      <c r="E154" s="262">
        <v>20302</v>
      </c>
    </row>
    <row r="155" spans="1:5" ht="12.75" x14ac:dyDescent="0.2">
      <c r="A155" s="262">
        <v>20303</v>
      </c>
      <c r="B155" s="262" t="s">
        <v>601</v>
      </c>
      <c r="C155" s="262"/>
      <c r="D155" s="262" t="s">
        <v>601</v>
      </c>
      <c r="E155" s="262">
        <v>20303</v>
      </c>
    </row>
    <row r="156" spans="1:5" ht="12.75" x14ac:dyDescent="0.2">
      <c r="A156" s="262">
        <v>20304</v>
      </c>
      <c r="B156" s="262" t="s">
        <v>271</v>
      </c>
      <c r="C156" s="262"/>
      <c r="D156" s="262" t="s">
        <v>271</v>
      </c>
      <c r="E156" s="262">
        <v>20304</v>
      </c>
    </row>
    <row r="157" spans="1:5" ht="12.75" x14ac:dyDescent="0.2">
      <c r="A157" s="262">
        <v>20305</v>
      </c>
      <c r="B157" s="262" t="s">
        <v>272</v>
      </c>
      <c r="C157" s="262"/>
      <c r="D157" s="262" t="s">
        <v>272</v>
      </c>
      <c r="E157" s="262">
        <v>20305</v>
      </c>
    </row>
    <row r="158" spans="1:5" ht="12.75" x14ac:dyDescent="0.2">
      <c r="A158" s="262">
        <v>20307</v>
      </c>
      <c r="B158" s="262" t="s">
        <v>274</v>
      </c>
      <c r="C158" s="262"/>
      <c r="D158" s="262" t="s">
        <v>274</v>
      </c>
      <c r="E158" s="262">
        <v>20307</v>
      </c>
    </row>
    <row r="159" spans="1:5" ht="12.75" x14ac:dyDescent="0.2">
      <c r="A159" s="262">
        <v>20308</v>
      </c>
      <c r="B159" s="262" t="s">
        <v>276</v>
      </c>
      <c r="C159" s="262"/>
      <c r="D159" s="262" t="s">
        <v>276</v>
      </c>
      <c r="E159" s="262">
        <v>20308</v>
      </c>
    </row>
    <row r="160" spans="1:5" ht="12.75" x14ac:dyDescent="0.2">
      <c r="A160" s="262">
        <v>20401</v>
      </c>
      <c r="B160" s="262" t="s">
        <v>198</v>
      </c>
      <c r="C160" s="262"/>
      <c r="D160" s="262" t="s">
        <v>198</v>
      </c>
      <c r="E160" s="262">
        <v>20401</v>
      </c>
    </row>
    <row r="161" spans="1:5" ht="12.75" x14ac:dyDescent="0.2">
      <c r="A161" s="262">
        <v>20402</v>
      </c>
      <c r="B161" s="262" t="s">
        <v>234</v>
      </c>
      <c r="C161" s="262"/>
      <c r="D161" s="262" t="s">
        <v>234</v>
      </c>
      <c r="E161" s="262">
        <v>20402</v>
      </c>
    </row>
    <row r="162" spans="1:5" ht="12.75" x14ac:dyDescent="0.2">
      <c r="A162" s="262">
        <v>20403</v>
      </c>
      <c r="B162" s="262" t="s">
        <v>603</v>
      </c>
      <c r="C162" s="262"/>
      <c r="D162" s="262" t="s">
        <v>603</v>
      </c>
      <c r="E162" s="262">
        <v>20403</v>
      </c>
    </row>
    <row r="163" spans="1:5" ht="12.75" x14ac:dyDescent="0.2">
      <c r="A163" s="262">
        <v>20404</v>
      </c>
      <c r="B163" s="262" t="s">
        <v>279</v>
      </c>
      <c r="C163" s="262"/>
      <c r="D163" s="262" t="s">
        <v>279</v>
      </c>
      <c r="E163" s="262">
        <v>20404</v>
      </c>
    </row>
    <row r="164" spans="1:5" ht="12.75" x14ac:dyDescent="0.2">
      <c r="A164" s="262">
        <v>20501</v>
      </c>
      <c r="B164" s="262" t="s">
        <v>202</v>
      </c>
      <c r="C164" s="262"/>
      <c r="D164" s="262" t="s">
        <v>202</v>
      </c>
      <c r="E164" s="262">
        <v>20501</v>
      </c>
    </row>
    <row r="165" spans="1:5" ht="12.75" x14ac:dyDescent="0.2">
      <c r="A165" s="262">
        <v>20502</v>
      </c>
      <c r="B165" s="262" t="s">
        <v>561</v>
      </c>
      <c r="C165" s="262"/>
      <c r="D165" s="262" t="s">
        <v>561</v>
      </c>
      <c r="E165" s="262">
        <v>20502</v>
      </c>
    </row>
    <row r="166" spans="1:5" ht="12.75" x14ac:dyDescent="0.2">
      <c r="A166" s="262">
        <v>20503</v>
      </c>
      <c r="B166" s="262" t="s">
        <v>281</v>
      </c>
      <c r="C166" s="262"/>
      <c r="D166" s="262" t="s">
        <v>281</v>
      </c>
      <c r="E166" s="262">
        <v>20503</v>
      </c>
    </row>
    <row r="167" spans="1:5" ht="12.75" x14ac:dyDescent="0.2">
      <c r="A167" s="262">
        <v>20504</v>
      </c>
      <c r="B167" s="262" t="s">
        <v>283</v>
      </c>
      <c r="C167" s="262"/>
      <c r="D167" s="262" t="s">
        <v>283</v>
      </c>
      <c r="E167" s="262">
        <v>20504</v>
      </c>
    </row>
    <row r="168" spans="1:5" ht="12.75" x14ac:dyDescent="0.2">
      <c r="A168" s="262">
        <v>20505</v>
      </c>
      <c r="B168" s="262" t="s">
        <v>606</v>
      </c>
      <c r="C168" s="262"/>
      <c r="D168" s="262" t="s">
        <v>606</v>
      </c>
      <c r="E168" s="262">
        <v>20505</v>
      </c>
    </row>
    <row r="169" spans="1:5" ht="12.75" x14ac:dyDescent="0.2">
      <c r="A169" s="262">
        <v>20506</v>
      </c>
      <c r="B169" s="262" t="s">
        <v>607</v>
      </c>
      <c r="C169" s="262"/>
      <c r="D169" s="262" t="s">
        <v>607</v>
      </c>
      <c r="E169" s="262">
        <v>20506</v>
      </c>
    </row>
    <row r="170" spans="1:5" ht="12.75" x14ac:dyDescent="0.2">
      <c r="A170" s="262">
        <v>20507</v>
      </c>
      <c r="B170" s="262" t="s">
        <v>285</v>
      </c>
      <c r="C170" s="262"/>
      <c r="D170" s="262" t="s">
        <v>285</v>
      </c>
      <c r="E170" s="262">
        <v>20507</v>
      </c>
    </row>
    <row r="171" spans="1:5" ht="12.75" x14ac:dyDescent="0.2">
      <c r="A171" s="262">
        <v>20508</v>
      </c>
      <c r="B171" s="262" t="s">
        <v>287</v>
      </c>
      <c r="C171" s="262"/>
      <c r="D171" s="262" t="s">
        <v>287</v>
      </c>
      <c r="E171" s="262">
        <v>20508</v>
      </c>
    </row>
    <row r="172" spans="1:5" ht="12.75" x14ac:dyDescent="0.2">
      <c r="A172" s="262">
        <v>20601</v>
      </c>
      <c r="B172" s="262" t="s">
        <v>207</v>
      </c>
      <c r="C172" s="262"/>
      <c r="D172" s="262" t="s">
        <v>207</v>
      </c>
      <c r="E172" s="262">
        <v>20601</v>
      </c>
    </row>
    <row r="173" spans="1:5" ht="12.75" x14ac:dyDescent="0.2">
      <c r="A173" s="262">
        <v>20602</v>
      </c>
      <c r="B173" s="262" t="s">
        <v>240</v>
      </c>
      <c r="C173" s="262"/>
      <c r="D173" s="262" t="s">
        <v>240</v>
      </c>
      <c r="E173" s="262">
        <v>20602</v>
      </c>
    </row>
    <row r="174" spans="1:5" ht="12.75" x14ac:dyDescent="0.2">
      <c r="A174" s="262">
        <v>20603</v>
      </c>
      <c r="B174" s="262" t="s">
        <v>608</v>
      </c>
      <c r="C174" s="262"/>
      <c r="D174" s="262" t="s">
        <v>608</v>
      </c>
      <c r="E174" s="262">
        <v>20603</v>
      </c>
    </row>
    <row r="175" spans="1:5" ht="12.75" x14ac:dyDescent="0.2">
      <c r="A175" s="262">
        <v>20604</v>
      </c>
      <c r="B175" s="262" t="s">
        <v>292</v>
      </c>
      <c r="C175" s="262"/>
      <c r="D175" s="262" t="s">
        <v>292</v>
      </c>
      <c r="E175" s="262">
        <v>20604</v>
      </c>
    </row>
    <row r="176" spans="1:5" ht="12.75" x14ac:dyDescent="0.2">
      <c r="A176" s="262">
        <v>20605</v>
      </c>
      <c r="B176" s="262" t="s">
        <v>609</v>
      </c>
      <c r="C176" s="262"/>
      <c r="D176" s="262" t="s">
        <v>609</v>
      </c>
      <c r="E176" s="262">
        <v>20605</v>
      </c>
    </row>
    <row r="177" spans="1:5" ht="12.75" x14ac:dyDescent="0.2">
      <c r="A177" s="262">
        <v>20606</v>
      </c>
      <c r="B177" s="262" t="s">
        <v>293</v>
      </c>
      <c r="C177" s="262"/>
      <c r="D177" s="262" t="s">
        <v>293</v>
      </c>
      <c r="E177" s="262">
        <v>20606</v>
      </c>
    </row>
    <row r="178" spans="1:5" ht="12.75" x14ac:dyDescent="0.2">
      <c r="A178" s="262">
        <v>20607</v>
      </c>
      <c r="B178" s="262" t="s">
        <v>740</v>
      </c>
      <c r="C178" s="262"/>
      <c r="D178" s="262" t="s">
        <v>740</v>
      </c>
      <c r="E178" s="262">
        <v>20607</v>
      </c>
    </row>
    <row r="179" spans="1:5" ht="12.75" x14ac:dyDescent="0.2">
      <c r="A179" s="262">
        <v>20608</v>
      </c>
      <c r="B179" s="262" t="s">
        <v>295</v>
      </c>
      <c r="C179" s="262"/>
      <c r="D179" s="262" t="s">
        <v>295</v>
      </c>
      <c r="E179" s="262">
        <v>20608</v>
      </c>
    </row>
    <row r="180" spans="1:5" ht="12.75" x14ac:dyDescent="0.2">
      <c r="A180" s="262">
        <v>20701</v>
      </c>
      <c r="B180" s="262" t="s">
        <v>211</v>
      </c>
      <c r="C180" s="262"/>
      <c r="D180" s="262" t="s">
        <v>211</v>
      </c>
      <c r="E180" s="262">
        <v>20701</v>
      </c>
    </row>
    <row r="181" spans="1:5" ht="12.75" x14ac:dyDescent="0.2">
      <c r="A181" s="262">
        <v>20702</v>
      </c>
      <c r="B181" s="262" t="s">
        <v>243</v>
      </c>
      <c r="C181" s="262"/>
      <c r="D181" s="262" t="s">
        <v>243</v>
      </c>
      <c r="E181" s="262">
        <v>20702</v>
      </c>
    </row>
    <row r="182" spans="1:5" ht="12.75" x14ac:dyDescent="0.2">
      <c r="A182" s="262">
        <v>20703</v>
      </c>
      <c r="B182" s="262" t="s">
        <v>297</v>
      </c>
      <c r="C182" s="262"/>
      <c r="D182" s="262" t="s">
        <v>297</v>
      </c>
      <c r="E182" s="262">
        <v>20703</v>
      </c>
    </row>
    <row r="183" spans="1:5" ht="12.75" x14ac:dyDescent="0.2">
      <c r="A183" s="262">
        <v>20704</v>
      </c>
      <c r="B183" s="262" t="s">
        <v>298</v>
      </c>
      <c r="C183" s="262"/>
      <c r="D183" s="262" t="s">
        <v>298</v>
      </c>
      <c r="E183" s="262">
        <v>20704</v>
      </c>
    </row>
    <row r="184" spans="1:5" ht="12.75" x14ac:dyDescent="0.2">
      <c r="A184" s="262">
        <v>20705</v>
      </c>
      <c r="B184" s="262" t="s">
        <v>299</v>
      </c>
      <c r="C184" s="262"/>
      <c r="D184" s="262" t="s">
        <v>299</v>
      </c>
      <c r="E184" s="262">
        <v>20705</v>
      </c>
    </row>
    <row r="185" spans="1:5" ht="12.75" x14ac:dyDescent="0.2">
      <c r="A185" s="262">
        <v>20706</v>
      </c>
      <c r="B185" s="262" t="s">
        <v>612</v>
      </c>
      <c r="C185" s="262"/>
      <c r="D185" s="262" t="s">
        <v>612</v>
      </c>
      <c r="E185" s="262">
        <v>20706</v>
      </c>
    </row>
    <row r="186" spans="1:5" ht="12.75" x14ac:dyDescent="0.2">
      <c r="A186" s="262">
        <v>20707</v>
      </c>
      <c r="B186" s="262" t="s">
        <v>614</v>
      </c>
      <c r="C186" s="262"/>
      <c r="D186" s="262" t="s">
        <v>614</v>
      </c>
      <c r="E186" s="262">
        <v>20707</v>
      </c>
    </row>
    <row r="187" spans="1:5" ht="12.75" x14ac:dyDescent="0.2">
      <c r="A187" s="262">
        <v>20801</v>
      </c>
      <c r="B187" s="262" t="s">
        <v>499</v>
      </c>
      <c r="C187" s="262"/>
      <c r="D187" s="262" t="s">
        <v>499</v>
      </c>
      <c r="E187" s="262">
        <v>20801</v>
      </c>
    </row>
    <row r="188" spans="1:5" ht="12.75" x14ac:dyDescent="0.2">
      <c r="A188" s="262">
        <v>20802</v>
      </c>
      <c r="B188" s="262" t="s">
        <v>581</v>
      </c>
      <c r="C188" s="262"/>
      <c r="D188" s="262" t="s">
        <v>581</v>
      </c>
      <c r="E188" s="262">
        <v>20802</v>
      </c>
    </row>
    <row r="189" spans="1:5" ht="12.75" x14ac:dyDescent="0.2">
      <c r="A189" s="262">
        <v>20803</v>
      </c>
      <c r="B189" s="262" t="s">
        <v>616</v>
      </c>
      <c r="C189" s="262"/>
      <c r="D189" s="262" t="s">
        <v>616</v>
      </c>
      <c r="E189" s="262">
        <v>20803</v>
      </c>
    </row>
    <row r="190" spans="1:5" ht="12.75" x14ac:dyDescent="0.2">
      <c r="A190" s="262">
        <v>20804</v>
      </c>
      <c r="B190" s="262" t="s">
        <v>617</v>
      </c>
      <c r="C190" s="262"/>
      <c r="D190" s="262" t="s">
        <v>617</v>
      </c>
      <c r="E190" s="262">
        <v>20804</v>
      </c>
    </row>
    <row r="191" spans="1:5" ht="12.75" x14ac:dyDescent="0.2">
      <c r="A191" s="262">
        <v>20805</v>
      </c>
      <c r="B191" s="262" t="s">
        <v>741</v>
      </c>
      <c r="C191" s="262"/>
      <c r="D191" s="262" t="s">
        <v>741</v>
      </c>
      <c r="E191" s="262">
        <v>20805</v>
      </c>
    </row>
    <row r="192" spans="1:5" ht="12.75" x14ac:dyDescent="0.2">
      <c r="A192" s="262">
        <v>20901</v>
      </c>
      <c r="B192" s="262" t="s">
        <v>216</v>
      </c>
      <c r="C192" s="262"/>
      <c r="D192" s="262" t="s">
        <v>216</v>
      </c>
      <c r="E192" s="262">
        <v>20901</v>
      </c>
    </row>
    <row r="193" spans="1:5" ht="12.75" x14ac:dyDescent="0.2">
      <c r="A193" s="262">
        <v>20902</v>
      </c>
      <c r="B193" s="262" t="s">
        <v>249</v>
      </c>
      <c r="C193" s="262"/>
      <c r="D193" s="262" t="s">
        <v>249</v>
      </c>
      <c r="E193" s="262">
        <v>20902</v>
      </c>
    </row>
    <row r="194" spans="1:5" ht="12.75" x14ac:dyDescent="0.2">
      <c r="A194" s="262">
        <v>20903</v>
      </c>
      <c r="B194" s="262" t="s">
        <v>742</v>
      </c>
      <c r="C194" s="262"/>
      <c r="D194" s="262" t="s">
        <v>742</v>
      </c>
      <c r="E194" s="262">
        <v>20903</v>
      </c>
    </row>
    <row r="195" spans="1:5" ht="12.75" x14ac:dyDescent="0.2">
      <c r="A195" s="262">
        <v>20904</v>
      </c>
      <c r="B195" s="262" t="s">
        <v>304</v>
      </c>
      <c r="C195" s="262"/>
      <c r="D195" s="262" t="s">
        <v>304</v>
      </c>
      <c r="E195" s="262">
        <v>20904</v>
      </c>
    </row>
    <row r="196" spans="1:5" ht="12.75" x14ac:dyDescent="0.2">
      <c r="A196" s="262">
        <v>20905</v>
      </c>
      <c r="B196" s="262" t="s">
        <v>305</v>
      </c>
      <c r="C196" s="262"/>
      <c r="D196" s="262" t="s">
        <v>305</v>
      </c>
      <c r="E196" s="262">
        <v>20905</v>
      </c>
    </row>
    <row r="197" spans="1:5" ht="12.75" x14ac:dyDescent="0.2">
      <c r="A197" s="262">
        <v>21001</v>
      </c>
      <c r="B197" s="262" t="s">
        <v>220</v>
      </c>
      <c r="C197" s="262"/>
      <c r="D197" s="262" t="s">
        <v>220</v>
      </c>
      <c r="E197" s="262">
        <v>21001</v>
      </c>
    </row>
    <row r="198" spans="1:5" ht="12.75" x14ac:dyDescent="0.2">
      <c r="A198" s="262">
        <v>21002</v>
      </c>
      <c r="B198" s="262" t="s">
        <v>254</v>
      </c>
      <c r="C198" s="262"/>
      <c r="D198" s="262" t="s">
        <v>254</v>
      </c>
      <c r="E198" s="262">
        <v>21002</v>
      </c>
    </row>
    <row r="199" spans="1:5" ht="12.75" x14ac:dyDescent="0.2">
      <c r="A199" s="262">
        <v>21003</v>
      </c>
      <c r="B199" s="262" t="s">
        <v>307</v>
      </c>
      <c r="C199" s="262"/>
      <c r="D199" s="262" t="s">
        <v>307</v>
      </c>
      <c r="E199" s="262">
        <v>21003</v>
      </c>
    </row>
    <row r="200" spans="1:5" ht="12.75" x14ac:dyDescent="0.2">
      <c r="A200" s="262">
        <v>21004</v>
      </c>
      <c r="B200" s="262" t="s">
        <v>743</v>
      </c>
      <c r="C200" s="262"/>
      <c r="D200" s="262" t="s">
        <v>743</v>
      </c>
      <c r="E200" s="262">
        <v>21004</v>
      </c>
    </row>
    <row r="201" spans="1:5" ht="12.75" x14ac:dyDescent="0.2">
      <c r="A201" s="262">
        <v>21005</v>
      </c>
      <c r="B201" s="262" t="s">
        <v>309</v>
      </c>
      <c r="C201" s="262"/>
      <c r="D201" s="262" t="s">
        <v>309</v>
      </c>
      <c r="E201" s="262">
        <v>21005</v>
      </c>
    </row>
    <row r="202" spans="1:5" ht="12.75" x14ac:dyDescent="0.2">
      <c r="A202" s="262">
        <v>21006</v>
      </c>
      <c r="B202" s="262" t="s">
        <v>311</v>
      </c>
      <c r="C202" s="262"/>
      <c r="D202" s="262" t="s">
        <v>311</v>
      </c>
      <c r="E202" s="262">
        <v>21006</v>
      </c>
    </row>
    <row r="203" spans="1:5" ht="12.75" x14ac:dyDescent="0.2">
      <c r="A203" s="262">
        <v>21007</v>
      </c>
      <c r="B203" s="262" t="s">
        <v>744</v>
      </c>
      <c r="C203" s="262"/>
      <c r="D203" s="262" t="s">
        <v>744</v>
      </c>
      <c r="E203" s="262">
        <v>21007</v>
      </c>
    </row>
    <row r="204" spans="1:5" ht="12.75" x14ac:dyDescent="0.2">
      <c r="A204" s="262">
        <v>21008</v>
      </c>
      <c r="B204" s="262" t="s">
        <v>312</v>
      </c>
      <c r="C204" s="262"/>
      <c r="D204" s="262" t="s">
        <v>312</v>
      </c>
      <c r="E204" s="262">
        <v>21008</v>
      </c>
    </row>
    <row r="205" spans="1:5" ht="12.75" x14ac:dyDescent="0.2">
      <c r="A205" s="262">
        <v>21009</v>
      </c>
      <c r="B205" s="262" t="s">
        <v>313</v>
      </c>
      <c r="C205" s="262"/>
      <c r="D205" s="262" t="s">
        <v>313</v>
      </c>
      <c r="E205" s="262">
        <v>21009</v>
      </c>
    </row>
    <row r="206" spans="1:5" ht="12.75" x14ac:dyDescent="0.2">
      <c r="A206" s="262">
        <v>21010</v>
      </c>
      <c r="B206" s="262" t="s">
        <v>314</v>
      </c>
      <c r="C206" s="262"/>
      <c r="D206" s="262" t="s">
        <v>314</v>
      </c>
      <c r="E206" s="262">
        <v>21010</v>
      </c>
    </row>
    <row r="207" spans="1:5" ht="12.75" x14ac:dyDescent="0.2">
      <c r="A207" s="262">
        <v>21011</v>
      </c>
      <c r="B207" s="262" t="s">
        <v>315</v>
      </c>
      <c r="C207" s="262"/>
      <c r="D207" s="262" t="s">
        <v>315</v>
      </c>
      <c r="E207" s="262">
        <v>21011</v>
      </c>
    </row>
    <row r="208" spans="1:5" ht="12.75" x14ac:dyDescent="0.2">
      <c r="A208" s="262">
        <v>21012</v>
      </c>
      <c r="B208" s="262" t="s">
        <v>316</v>
      </c>
      <c r="C208" s="262"/>
      <c r="D208" s="262" t="s">
        <v>316</v>
      </c>
      <c r="E208" s="262">
        <v>21012</v>
      </c>
    </row>
    <row r="209" spans="1:5" ht="12.75" x14ac:dyDescent="0.2">
      <c r="A209" s="262">
        <v>21013</v>
      </c>
      <c r="B209" s="262" t="s">
        <v>317</v>
      </c>
      <c r="C209" s="262"/>
      <c r="D209" s="262" t="s">
        <v>317</v>
      </c>
      <c r="E209" s="262">
        <v>21013</v>
      </c>
    </row>
    <row r="210" spans="1:5" ht="12.75" x14ac:dyDescent="0.2">
      <c r="A210" s="262">
        <v>21101</v>
      </c>
      <c r="B210" s="262" t="s">
        <v>223</v>
      </c>
      <c r="C210" s="262"/>
      <c r="D210" s="262" t="s">
        <v>223</v>
      </c>
      <c r="E210" s="262">
        <v>21101</v>
      </c>
    </row>
    <row r="211" spans="1:5" ht="12.75" x14ac:dyDescent="0.2">
      <c r="A211" s="262">
        <v>21102</v>
      </c>
      <c r="B211" s="262" t="s">
        <v>260</v>
      </c>
      <c r="C211" s="262"/>
      <c r="D211" s="262" t="s">
        <v>260</v>
      </c>
      <c r="E211" s="262">
        <v>21102</v>
      </c>
    </row>
    <row r="212" spans="1:5" ht="12.75" x14ac:dyDescent="0.2">
      <c r="A212" s="262">
        <v>21103</v>
      </c>
      <c r="B212" s="262" t="s">
        <v>745</v>
      </c>
      <c r="C212" s="262"/>
      <c r="D212" s="262" t="s">
        <v>745</v>
      </c>
      <c r="E212" s="262">
        <v>21103</v>
      </c>
    </row>
    <row r="213" spans="1:5" ht="12.75" x14ac:dyDescent="0.2">
      <c r="A213" s="262">
        <v>21104</v>
      </c>
      <c r="B213" s="262" t="s">
        <v>321</v>
      </c>
      <c r="C213" s="262"/>
      <c r="D213" s="262" t="s">
        <v>321</v>
      </c>
      <c r="E213" s="262">
        <v>21104</v>
      </c>
    </row>
    <row r="214" spans="1:5" ht="12.75" x14ac:dyDescent="0.2">
      <c r="A214" s="262">
        <v>21105</v>
      </c>
      <c r="B214" s="262" t="s">
        <v>322</v>
      </c>
      <c r="C214" s="262"/>
      <c r="D214" s="262" t="s">
        <v>322</v>
      </c>
      <c r="E214" s="262">
        <v>21105</v>
      </c>
    </row>
    <row r="215" spans="1:5" ht="12.75" x14ac:dyDescent="0.2">
      <c r="A215" s="262">
        <v>21106</v>
      </c>
      <c r="B215" s="262" t="s">
        <v>323</v>
      </c>
      <c r="C215" s="262"/>
      <c r="D215" s="262" t="s">
        <v>323</v>
      </c>
      <c r="E215" s="262">
        <v>21106</v>
      </c>
    </row>
    <row r="216" spans="1:5" ht="12.75" x14ac:dyDescent="0.2">
      <c r="A216" s="262">
        <v>21107</v>
      </c>
      <c r="B216" s="262" t="s">
        <v>324</v>
      </c>
      <c r="C216" s="262"/>
      <c r="D216" s="262" t="s">
        <v>324</v>
      </c>
      <c r="E216" s="262">
        <v>21107</v>
      </c>
    </row>
    <row r="217" spans="1:5" ht="12.75" x14ac:dyDescent="0.2">
      <c r="A217" s="262">
        <v>21201</v>
      </c>
      <c r="B217" s="262" t="s">
        <v>523</v>
      </c>
      <c r="C217" s="262"/>
      <c r="D217" s="262" t="s">
        <v>523</v>
      </c>
      <c r="E217" s="262">
        <v>21201</v>
      </c>
    </row>
    <row r="218" spans="1:5" ht="12.75" x14ac:dyDescent="0.2">
      <c r="A218" s="262">
        <v>21202</v>
      </c>
      <c r="B218" s="262" t="s">
        <v>588</v>
      </c>
      <c r="C218" s="262"/>
      <c r="D218" s="262" t="s">
        <v>588</v>
      </c>
      <c r="E218" s="262">
        <v>21202</v>
      </c>
    </row>
    <row r="219" spans="1:5" ht="12.75" x14ac:dyDescent="0.2">
      <c r="A219" s="262">
        <v>21203</v>
      </c>
      <c r="B219" s="262" t="s">
        <v>619</v>
      </c>
      <c r="C219" s="262"/>
      <c r="D219" s="262" t="s">
        <v>619</v>
      </c>
      <c r="E219" s="262">
        <v>21203</v>
      </c>
    </row>
    <row r="220" spans="1:5" ht="12.75" x14ac:dyDescent="0.2">
      <c r="A220" s="262">
        <v>21204</v>
      </c>
      <c r="B220" s="262" t="s">
        <v>624</v>
      </c>
      <c r="C220" s="262"/>
      <c r="D220" s="262" t="s">
        <v>624</v>
      </c>
      <c r="E220" s="262">
        <v>21204</v>
      </c>
    </row>
    <row r="221" spans="1:5" ht="12.75" x14ac:dyDescent="0.2">
      <c r="A221" s="262">
        <v>21205</v>
      </c>
      <c r="B221" s="262" t="s">
        <v>625</v>
      </c>
      <c r="C221" s="262"/>
      <c r="D221" s="262" t="s">
        <v>625</v>
      </c>
      <c r="E221" s="262">
        <v>21205</v>
      </c>
    </row>
    <row r="222" spans="1:5" ht="12.75" x14ac:dyDescent="0.2">
      <c r="A222" s="262">
        <v>21301</v>
      </c>
      <c r="B222" s="262" t="s">
        <v>327</v>
      </c>
      <c r="C222" s="262"/>
      <c r="D222" s="262" t="s">
        <v>327</v>
      </c>
      <c r="E222" s="262">
        <v>21301</v>
      </c>
    </row>
    <row r="223" spans="1:5" ht="12.75" x14ac:dyDescent="0.2">
      <c r="A223" s="262">
        <v>21302</v>
      </c>
      <c r="B223" s="262" t="s">
        <v>328</v>
      </c>
      <c r="C223" s="262"/>
      <c r="D223" s="262" t="s">
        <v>328</v>
      </c>
      <c r="E223" s="262">
        <v>21302</v>
      </c>
    </row>
    <row r="224" spans="1:5" ht="12.75" x14ac:dyDescent="0.2">
      <c r="A224" s="262">
        <v>21303</v>
      </c>
      <c r="B224" s="262" t="s">
        <v>746</v>
      </c>
      <c r="C224" s="262"/>
      <c r="D224" s="262" t="s">
        <v>746</v>
      </c>
      <c r="E224" s="262">
        <v>21303</v>
      </c>
    </row>
    <row r="225" spans="1:5" ht="12.75" x14ac:dyDescent="0.2">
      <c r="A225" s="262">
        <v>21304</v>
      </c>
      <c r="B225" s="262" t="s">
        <v>331</v>
      </c>
      <c r="C225" s="262"/>
      <c r="D225" s="262" t="s">
        <v>331</v>
      </c>
      <c r="E225" s="262">
        <v>21304</v>
      </c>
    </row>
    <row r="226" spans="1:5" ht="12.75" x14ac:dyDescent="0.2">
      <c r="A226" s="262">
        <v>21305</v>
      </c>
      <c r="B226" s="262" t="s">
        <v>333</v>
      </c>
      <c r="C226" s="262"/>
      <c r="D226" s="262" t="s">
        <v>333</v>
      </c>
      <c r="E226" s="262">
        <v>21305</v>
      </c>
    </row>
    <row r="227" spans="1:5" ht="12.75" x14ac:dyDescent="0.2">
      <c r="A227" s="262">
        <v>21306</v>
      </c>
      <c r="B227" s="262" t="s">
        <v>627</v>
      </c>
      <c r="C227" s="262"/>
      <c r="D227" s="262" t="s">
        <v>627</v>
      </c>
      <c r="E227" s="262">
        <v>21306</v>
      </c>
    </row>
    <row r="228" spans="1:5" ht="12.75" x14ac:dyDescent="0.2">
      <c r="A228" s="262">
        <v>21307</v>
      </c>
      <c r="B228" s="262" t="s">
        <v>335</v>
      </c>
      <c r="C228" s="262"/>
      <c r="D228" s="262" t="s">
        <v>335</v>
      </c>
      <c r="E228" s="262">
        <v>21307</v>
      </c>
    </row>
    <row r="229" spans="1:5" ht="12.75" x14ac:dyDescent="0.2">
      <c r="A229" s="262">
        <v>21308</v>
      </c>
      <c r="B229" s="262" t="s">
        <v>336</v>
      </c>
      <c r="C229" s="262"/>
      <c r="D229" s="262" t="s">
        <v>336</v>
      </c>
      <c r="E229" s="262">
        <v>21308</v>
      </c>
    </row>
    <row r="230" spans="1:5" ht="12.75" x14ac:dyDescent="0.2">
      <c r="A230" s="262">
        <v>21401</v>
      </c>
      <c r="B230" s="262" t="s">
        <v>337</v>
      </c>
      <c r="C230" s="262"/>
      <c r="D230" s="262" t="s">
        <v>337</v>
      </c>
      <c r="E230" s="262">
        <v>21401</v>
      </c>
    </row>
    <row r="231" spans="1:5" ht="12.75" x14ac:dyDescent="0.2">
      <c r="A231" s="263">
        <v>21402</v>
      </c>
      <c r="B231" s="262" t="s">
        <v>338</v>
      </c>
      <c r="C231" s="262"/>
      <c r="D231" s="262" t="s">
        <v>338</v>
      </c>
      <c r="E231" s="263">
        <v>21402</v>
      </c>
    </row>
    <row r="232" spans="1:5" ht="12.75" x14ac:dyDescent="0.2">
      <c r="A232" s="262">
        <v>21403</v>
      </c>
      <c r="B232" s="262" t="s">
        <v>340</v>
      </c>
      <c r="C232" s="262"/>
      <c r="D232" s="262" t="s">
        <v>340</v>
      </c>
      <c r="E232" s="262">
        <v>21403</v>
      </c>
    </row>
    <row r="233" spans="1:5" ht="12.75" x14ac:dyDescent="0.2">
      <c r="A233" s="262">
        <v>21404</v>
      </c>
      <c r="B233" s="262" t="s">
        <v>341</v>
      </c>
      <c r="C233" s="262"/>
      <c r="D233" s="262" t="s">
        <v>341</v>
      </c>
      <c r="E233" s="262">
        <v>21404</v>
      </c>
    </row>
    <row r="234" spans="1:5" ht="12.75" x14ac:dyDescent="0.2">
      <c r="A234" s="262">
        <v>21501</v>
      </c>
      <c r="B234" s="262" t="s">
        <v>343</v>
      </c>
      <c r="C234" s="262"/>
      <c r="D234" s="262" t="s">
        <v>343</v>
      </c>
      <c r="E234" s="262">
        <v>21501</v>
      </c>
    </row>
    <row r="235" spans="1:5" ht="12.75" x14ac:dyDescent="0.2">
      <c r="A235" s="262">
        <v>21502</v>
      </c>
      <c r="B235" s="262" t="s">
        <v>344</v>
      </c>
      <c r="C235" s="262"/>
      <c r="D235" s="262" t="s">
        <v>344</v>
      </c>
      <c r="E235" s="262">
        <v>21502</v>
      </c>
    </row>
    <row r="236" spans="1:5" ht="12.75" x14ac:dyDescent="0.2">
      <c r="A236" s="262">
        <v>21503</v>
      </c>
      <c r="B236" s="262" t="s">
        <v>345</v>
      </c>
      <c r="C236" s="262"/>
      <c r="D236" s="262" t="s">
        <v>345</v>
      </c>
      <c r="E236" s="262">
        <v>21503</v>
      </c>
    </row>
    <row r="237" spans="1:5" ht="12.75" x14ac:dyDescent="0.2">
      <c r="A237" s="262">
        <v>21504</v>
      </c>
      <c r="B237" s="262" t="s">
        <v>346</v>
      </c>
      <c r="C237" s="262"/>
      <c r="D237" s="262" t="s">
        <v>346</v>
      </c>
      <c r="E237" s="262">
        <v>21504</v>
      </c>
    </row>
    <row r="238" spans="1:5" ht="12.75" x14ac:dyDescent="0.2">
      <c r="A238" s="262">
        <v>21601</v>
      </c>
      <c r="B238" s="262" t="s">
        <v>632</v>
      </c>
      <c r="C238" s="262"/>
      <c r="D238" s="262" t="s">
        <v>632</v>
      </c>
      <c r="E238" s="262">
        <v>21601</v>
      </c>
    </row>
    <row r="239" spans="1:5" ht="12.75" x14ac:dyDescent="0.2">
      <c r="A239" s="262">
        <v>21602</v>
      </c>
      <c r="B239" s="262" t="s">
        <v>633</v>
      </c>
      <c r="C239" s="262"/>
      <c r="D239" s="262" t="s">
        <v>633</v>
      </c>
      <c r="E239" s="262">
        <v>21602</v>
      </c>
    </row>
    <row r="240" spans="1:5" ht="12.75" x14ac:dyDescent="0.2">
      <c r="A240" s="262">
        <v>21603</v>
      </c>
      <c r="B240" s="262" t="s">
        <v>634</v>
      </c>
      <c r="C240" s="262"/>
      <c r="D240" s="262" t="s">
        <v>634</v>
      </c>
      <c r="E240" s="262">
        <v>21603</v>
      </c>
    </row>
    <row r="241" spans="1:5" ht="12.75" x14ac:dyDescent="0.2">
      <c r="A241" s="262">
        <v>30101</v>
      </c>
      <c r="B241" s="262" t="s">
        <v>187</v>
      </c>
      <c r="C241" s="262"/>
      <c r="D241" s="262" t="s">
        <v>187</v>
      </c>
      <c r="E241" s="262">
        <v>30101</v>
      </c>
    </row>
    <row r="242" spans="1:5" ht="12.75" x14ac:dyDescent="0.2">
      <c r="A242" s="262">
        <v>30102</v>
      </c>
      <c r="B242" s="262" t="s">
        <v>225</v>
      </c>
      <c r="C242" s="262"/>
      <c r="D242" s="262" t="s">
        <v>225</v>
      </c>
      <c r="E242" s="262">
        <v>30102</v>
      </c>
    </row>
    <row r="243" spans="1:5" ht="12.75" x14ac:dyDescent="0.2">
      <c r="A243" s="262">
        <v>30103</v>
      </c>
      <c r="B243" s="262" t="s">
        <v>264</v>
      </c>
      <c r="C243" s="262"/>
      <c r="D243" s="262" t="s">
        <v>264</v>
      </c>
      <c r="E243" s="262">
        <v>30103</v>
      </c>
    </row>
    <row r="244" spans="1:5" ht="12.75" x14ac:dyDescent="0.2">
      <c r="A244" s="262">
        <v>30104</v>
      </c>
      <c r="B244" s="262" t="s">
        <v>620</v>
      </c>
      <c r="C244" s="262"/>
      <c r="D244" s="262" t="s">
        <v>620</v>
      </c>
      <c r="E244" s="262">
        <v>30104</v>
      </c>
    </row>
    <row r="245" spans="1:5" ht="12.75" x14ac:dyDescent="0.2">
      <c r="A245" s="262">
        <v>30105</v>
      </c>
      <c r="B245" s="262" t="s">
        <v>747</v>
      </c>
      <c r="C245" s="262"/>
      <c r="D245" s="262" t="s">
        <v>747</v>
      </c>
      <c r="E245" s="262">
        <v>30105</v>
      </c>
    </row>
    <row r="246" spans="1:5" ht="12.75" x14ac:dyDescent="0.2">
      <c r="A246" s="262">
        <v>30106</v>
      </c>
      <c r="B246" s="262" t="s">
        <v>748</v>
      </c>
      <c r="C246" s="262"/>
      <c r="D246" s="262" t="s">
        <v>748</v>
      </c>
      <c r="E246" s="262">
        <v>30106</v>
      </c>
    </row>
    <row r="247" spans="1:5" ht="12.75" x14ac:dyDescent="0.2">
      <c r="A247" s="262">
        <v>30107</v>
      </c>
      <c r="B247" s="262" t="s">
        <v>351</v>
      </c>
      <c r="C247" s="262"/>
      <c r="D247" s="262" t="s">
        <v>351</v>
      </c>
      <c r="E247" s="262">
        <v>30107</v>
      </c>
    </row>
    <row r="248" spans="1:5" ht="12.75" x14ac:dyDescent="0.2">
      <c r="A248" s="262">
        <v>30108</v>
      </c>
      <c r="B248" s="262" t="s">
        <v>352</v>
      </c>
      <c r="C248" s="262"/>
      <c r="D248" s="262" t="s">
        <v>352</v>
      </c>
      <c r="E248" s="262">
        <v>30108</v>
      </c>
    </row>
    <row r="249" spans="1:5" ht="12.75" x14ac:dyDescent="0.2">
      <c r="A249" s="262">
        <v>30109</v>
      </c>
      <c r="B249" s="262" t="s">
        <v>749</v>
      </c>
      <c r="C249" s="262"/>
      <c r="D249" s="262" t="s">
        <v>749</v>
      </c>
      <c r="E249" s="262">
        <v>30109</v>
      </c>
    </row>
    <row r="250" spans="1:5" ht="12.75" x14ac:dyDescent="0.2">
      <c r="A250" s="262">
        <v>30110</v>
      </c>
      <c r="B250" s="262" t="s">
        <v>354</v>
      </c>
      <c r="C250" s="262"/>
      <c r="D250" s="262" t="s">
        <v>354</v>
      </c>
      <c r="E250" s="262">
        <v>30110</v>
      </c>
    </row>
    <row r="251" spans="1:5" ht="12.75" x14ac:dyDescent="0.2">
      <c r="A251" s="262">
        <v>30111</v>
      </c>
      <c r="B251" s="262" t="s">
        <v>355</v>
      </c>
      <c r="C251" s="262"/>
      <c r="D251" s="262" t="s">
        <v>355</v>
      </c>
      <c r="E251" s="262">
        <v>30111</v>
      </c>
    </row>
    <row r="252" spans="1:5" ht="12.75" x14ac:dyDescent="0.2">
      <c r="A252" s="262">
        <v>30201</v>
      </c>
      <c r="B252" s="262" t="s">
        <v>450</v>
      </c>
      <c r="C252" s="262"/>
      <c r="D252" s="262" t="s">
        <v>450</v>
      </c>
      <c r="E252" s="262">
        <v>30201</v>
      </c>
    </row>
    <row r="253" spans="1:5" ht="12.75" x14ac:dyDescent="0.2">
      <c r="A253" s="262">
        <v>30202</v>
      </c>
      <c r="B253" s="262" t="s">
        <v>535</v>
      </c>
      <c r="C253" s="262"/>
      <c r="D253" s="262" t="s">
        <v>535</v>
      </c>
      <c r="E253" s="262">
        <v>30202</v>
      </c>
    </row>
    <row r="254" spans="1:5" ht="12.75" x14ac:dyDescent="0.2">
      <c r="A254" s="262">
        <v>30203</v>
      </c>
      <c r="B254" s="262" t="s">
        <v>598</v>
      </c>
      <c r="C254" s="262"/>
      <c r="D254" s="262" t="s">
        <v>598</v>
      </c>
      <c r="E254" s="262">
        <v>30203</v>
      </c>
    </row>
    <row r="255" spans="1:5" ht="12.75" x14ac:dyDescent="0.2">
      <c r="A255" s="262">
        <v>30204</v>
      </c>
      <c r="B255" s="262" t="s">
        <v>622</v>
      </c>
      <c r="C255" s="262"/>
      <c r="D255" s="262" t="s">
        <v>622</v>
      </c>
      <c r="E255" s="262">
        <v>30204</v>
      </c>
    </row>
    <row r="256" spans="1:5" ht="12.75" x14ac:dyDescent="0.2">
      <c r="A256" s="262">
        <v>30205</v>
      </c>
      <c r="B256" s="262" t="s">
        <v>638</v>
      </c>
      <c r="C256" s="262"/>
      <c r="D256" s="262" t="s">
        <v>638</v>
      </c>
      <c r="E256" s="262">
        <v>30205</v>
      </c>
    </row>
    <row r="257" spans="1:5" ht="12.75" x14ac:dyDescent="0.2">
      <c r="A257" s="262">
        <v>30206</v>
      </c>
      <c r="B257" s="262" t="s">
        <v>703</v>
      </c>
      <c r="C257" s="262"/>
      <c r="D257" s="262" t="s">
        <v>703</v>
      </c>
      <c r="E257" s="262">
        <v>30206</v>
      </c>
    </row>
    <row r="258" spans="1:5" ht="12.75" x14ac:dyDescent="0.2">
      <c r="A258" s="262">
        <v>30301</v>
      </c>
      <c r="B258" s="262" t="s">
        <v>459</v>
      </c>
      <c r="C258" s="262"/>
      <c r="D258" s="262" t="s">
        <v>459</v>
      </c>
      <c r="E258" s="262">
        <v>30301</v>
      </c>
    </row>
    <row r="259" spans="1:5" ht="12.75" x14ac:dyDescent="0.2">
      <c r="A259" s="262">
        <v>30302</v>
      </c>
      <c r="B259" s="262" t="s">
        <v>543</v>
      </c>
      <c r="C259" s="262"/>
      <c r="D259" s="262" t="s">
        <v>543</v>
      </c>
      <c r="E259" s="262">
        <v>30302</v>
      </c>
    </row>
    <row r="260" spans="1:5" ht="12.75" x14ac:dyDescent="0.2">
      <c r="A260" s="262">
        <v>30303</v>
      </c>
      <c r="B260" s="262" t="s">
        <v>602</v>
      </c>
      <c r="C260" s="262"/>
      <c r="D260" s="262" t="s">
        <v>602</v>
      </c>
      <c r="E260" s="262">
        <v>30303</v>
      </c>
    </row>
    <row r="261" spans="1:5" ht="12.75" x14ac:dyDescent="0.2">
      <c r="A261" s="262">
        <v>30304</v>
      </c>
      <c r="B261" s="262" t="s">
        <v>626</v>
      </c>
      <c r="C261" s="262"/>
      <c r="D261" s="262" t="s">
        <v>626</v>
      </c>
      <c r="E261" s="262">
        <v>30304</v>
      </c>
    </row>
    <row r="262" spans="1:5" ht="12.75" x14ac:dyDescent="0.2">
      <c r="A262" s="262">
        <v>30305</v>
      </c>
      <c r="B262" s="262" t="s">
        <v>640</v>
      </c>
      <c r="C262" s="262"/>
      <c r="D262" s="262" t="s">
        <v>640</v>
      </c>
      <c r="E262" s="262">
        <v>30305</v>
      </c>
    </row>
    <row r="263" spans="1:5" ht="12.75" x14ac:dyDescent="0.2">
      <c r="A263" s="262">
        <v>30306</v>
      </c>
      <c r="B263" s="262" t="s">
        <v>750</v>
      </c>
      <c r="C263" s="262"/>
      <c r="D263" s="262" t="s">
        <v>750</v>
      </c>
      <c r="E263" s="262">
        <v>30306</v>
      </c>
    </row>
    <row r="264" spans="1:5" ht="12.75" x14ac:dyDescent="0.2">
      <c r="A264" s="262">
        <v>30307</v>
      </c>
      <c r="B264" s="262" t="s">
        <v>641</v>
      </c>
      <c r="C264" s="262"/>
      <c r="D264" s="262" t="s">
        <v>641</v>
      </c>
      <c r="E264" s="262">
        <v>30307</v>
      </c>
    </row>
    <row r="265" spans="1:5" ht="12.75" x14ac:dyDescent="0.2">
      <c r="A265" s="262">
        <v>30308</v>
      </c>
      <c r="B265" s="262" t="s">
        <v>642</v>
      </c>
      <c r="C265" s="262"/>
      <c r="D265" s="262" t="s">
        <v>642</v>
      </c>
      <c r="E265" s="262">
        <v>30308</v>
      </c>
    </row>
    <row r="266" spans="1:5" ht="12.75" x14ac:dyDescent="0.2">
      <c r="A266" s="262">
        <v>30401</v>
      </c>
      <c r="B266" s="262" t="s">
        <v>468</v>
      </c>
      <c r="C266" s="262"/>
      <c r="D266" s="262" t="s">
        <v>468</v>
      </c>
      <c r="E266" s="262">
        <v>30401</v>
      </c>
    </row>
    <row r="267" spans="1:5" ht="12.75" x14ac:dyDescent="0.2">
      <c r="A267" s="262">
        <v>30402</v>
      </c>
      <c r="B267" s="262" t="s">
        <v>553</v>
      </c>
      <c r="C267" s="262"/>
      <c r="D267" s="262" t="s">
        <v>553</v>
      </c>
      <c r="E267" s="262">
        <v>30402</v>
      </c>
    </row>
    <row r="268" spans="1:5" ht="12.75" x14ac:dyDescent="0.2">
      <c r="A268" s="262">
        <v>30403</v>
      </c>
      <c r="B268" s="262" t="s">
        <v>604</v>
      </c>
      <c r="C268" s="262"/>
      <c r="D268" s="262" t="s">
        <v>604</v>
      </c>
      <c r="E268" s="262">
        <v>30403</v>
      </c>
    </row>
    <row r="269" spans="1:5" ht="12.75" x14ac:dyDescent="0.2">
      <c r="A269" s="262">
        <v>30404</v>
      </c>
      <c r="B269" s="262" t="s">
        <v>702</v>
      </c>
      <c r="C269" s="262"/>
      <c r="D269" s="262" t="s">
        <v>702</v>
      </c>
      <c r="E269" s="262">
        <v>30404</v>
      </c>
    </row>
    <row r="270" spans="1:5" ht="12.75" x14ac:dyDescent="0.2">
      <c r="A270" s="262">
        <v>30501</v>
      </c>
      <c r="B270" s="262" t="s">
        <v>203</v>
      </c>
      <c r="C270" s="262"/>
      <c r="D270" s="262" t="s">
        <v>203</v>
      </c>
      <c r="E270" s="262">
        <v>30501</v>
      </c>
    </row>
    <row r="271" spans="1:5" ht="12.75" x14ac:dyDescent="0.2">
      <c r="A271" s="262">
        <v>30502</v>
      </c>
      <c r="B271" s="262" t="s">
        <v>236</v>
      </c>
      <c r="C271" s="262"/>
      <c r="D271" s="262" t="s">
        <v>236</v>
      </c>
      <c r="E271" s="262">
        <v>30502</v>
      </c>
    </row>
    <row r="272" spans="1:5" ht="12.75" x14ac:dyDescent="0.2">
      <c r="A272" s="262">
        <v>30503</v>
      </c>
      <c r="B272" s="262" t="s">
        <v>286</v>
      </c>
      <c r="C272" s="262"/>
      <c r="D272" s="262" t="s">
        <v>286</v>
      </c>
      <c r="E272" s="262">
        <v>30503</v>
      </c>
    </row>
    <row r="273" spans="1:5" ht="12.75" x14ac:dyDescent="0.2">
      <c r="A273" s="262">
        <v>30504</v>
      </c>
      <c r="B273" s="262" t="s">
        <v>342</v>
      </c>
      <c r="C273" s="262"/>
      <c r="D273" s="262" t="s">
        <v>342</v>
      </c>
      <c r="E273" s="262">
        <v>30504</v>
      </c>
    </row>
    <row r="274" spans="1:5" ht="12.75" x14ac:dyDescent="0.2">
      <c r="A274" s="262">
        <v>30505</v>
      </c>
      <c r="B274" s="262" t="s">
        <v>363</v>
      </c>
      <c r="C274" s="262"/>
      <c r="D274" s="262" t="s">
        <v>363</v>
      </c>
      <c r="E274" s="262">
        <v>30505</v>
      </c>
    </row>
    <row r="275" spans="1:5" ht="12.75" x14ac:dyDescent="0.2">
      <c r="A275" s="262">
        <v>30506</v>
      </c>
      <c r="B275" s="262" t="s">
        <v>364</v>
      </c>
      <c r="C275" s="262"/>
      <c r="D275" s="262" t="s">
        <v>364</v>
      </c>
      <c r="E275" s="262">
        <v>30506</v>
      </c>
    </row>
    <row r="276" spans="1:5" ht="12.75" x14ac:dyDescent="0.2">
      <c r="A276" s="262">
        <v>30507</v>
      </c>
      <c r="B276" s="262" t="s">
        <v>365</v>
      </c>
      <c r="C276" s="262"/>
      <c r="D276" s="262" t="s">
        <v>365</v>
      </c>
      <c r="E276" s="262">
        <v>30507</v>
      </c>
    </row>
    <row r="277" spans="1:5" ht="12.75" x14ac:dyDescent="0.2">
      <c r="A277" s="262">
        <v>30508</v>
      </c>
      <c r="B277" s="262" t="s">
        <v>366</v>
      </c>
      <c r="C277" s="262"/>
      <c r="D277" s="262" t="s">
        <v>366</v>
      </c>
      <c r="E277" s="262">
        <v>30508</v>
      </c>
    </row>
    <row r="278" spans="1:5" ht="12.75" x14ac:dyDescent="0.2">
      <c r="A278" s="262">
        <v>30509</v>
      </c>
      <c r="B278" s="262" t="s">
        <v>367</v>
      </c>
      <c r="C278" s="262"/>
      <c r="D278" s="262" t="s">
        <v>367</v>
      </c>
      <c r="E278" s="262">
        <v>30509</v>
      </c>
    </row>
    <row r="279" spans="1:5" ht="12.75" x14ac:dyDescent="0.2">
      <c r="A279" s="262">
        <v>30510</v>
      </c>
      <c r="B279" s="262" t="s">
        <v>368</v>
      </c>
      <c r="C279" s="262"/>
      <c r="D279" s="262" t="s">
        <v>368</v>
      </c>
      <c r="E279" s="262">
        <v>30510</v>
      </c>
    </row>
    <row r="280" spans="1:5" ht="12.75" x14ac:dyDescent="0.2">
      <c r="A280" s="262">
        <v>30511</v>
      </c>
      <c r="B280" s="262" t="s">
        <v>369</v>
      </c>
      <c r="C280" s="262"/>
      <c r="D280" s="262" t="s">
        <v>369</v>
      </c>
      <c r="E280" s="262">
        <v>30511</v>
      </c>
    </row>
    <row r="281" spans="1:5" ht="12.75" x14ac:dyDescent="0.2">
      <c r="A281" s="262">
        <v>30512</v>
      </c>
      <c r="B281" s="262" t="s">
        <v>648</v>
      </c>
      <c r="C281" s="262"/>
      <c r="D281" s="262" t="s">
        <v>648</v>
      </c>
      <c r="E281" s="262">
        <v>30512</v>
      </c>
    </row>
    <row r="282" spans="1:5" ht="12.75" x14ac:dyDescent="0.2">
      <c r="A282" s="262">
        <v>30601</v>
      </c>
      <c r="B282" s="262" t="s">
        <v>208</v>
      </c>
      <c r="C282" s="262"/>
      <c r="D282" s="262" t="s">
        <v>208</v>
      </c>
      <c r="E282" s="262">
        <v>30601</v>
      </c>
    </row>
    <row r="283" spans="1:5" ht="12.75" x14ac:dyDescent="0.2">
      <c r="A283" s="262">
        <v>30602</v>
      </c>
      <c r="B283" s="262" t="s">
        <v>241</v>
      </c>
      <c r="C283" s="262"/>
      <c r="D283" s="262" t="s">
        <v>241</v>
      </c>
      <c r="E283" s="262">
        <v>30602</v>
      </c>
    </row>
    <row r="284" spans="1:5" ht="12.75" x14ac:dyDescent="0.2">
      <c r="A284" s="262">
        <v>30603</v>
      </c>
      <c r="B284" s="262" t="s">
        <v>294</v>
      </c>
      <c r="C284" s="262"/>
      <c r="D284" s="262" t="s">
        <v>294</v>
      </c>
      <c r="E284" s="262">
        <v>30603</v>
      </c>
    </row>
    <row r="285" spans="1:5" ht="12.75" x14ac:dyDescent="0.2">
      <c r="A285" s="262">
        <v>30701</v>
      </c>
      <c r="B285" s="262" t="s">
        <v>212</v>
      </c>
      <c r="C285" s="262"/>
      <c r="D285" s="262" t="s">
        <v>212</v>
      </c>
      <c r="E285" s="262">
        <v>30701</v>
      </c>
    </row>
    <row r="286" spans="1:5" ht="12.75" x14ac:dyDescent="0.2">
      <c r="A286" s="262">
        <v>30702</v>
      </c>
      <c r="B286" s="262" t="s">
        <v>244</v>
      </c>
      <c r="C286" s="262"/>
      <c r="D286" s="262" t="s">
        <v>244</v>
      </c>
      <c r="E286" s="262">
        <v>30702</v>
      </c>
    </row>
    <row r="287" spans="1:5" ht="12.75" x14ac:dyDescent="0.2">
      <c r="A287" s="262">
        <v>30703</v>
      </c>
      <c r="B287" s="262" t="s">
        <v>300</v>
      </c>
      <c r="C287" s="262"/>
      <c r="D287" s="262" t="s">
        <v>300</v>
      </c>
      <c r="E287" s="262">
        <v>30703</v>
      </c>
    </row>
    <row r="288" spans="1:5" ht="12.75" x14ac:dyDescent="0.2">
      <c r="A288" s="262">
        <v>30704</v>
      </c>
      <c r="B288" s="262" t="s">
        <v>349</v>
      </c>
      <c r="C288" s="262"/>
      <c r="D288" s="262" t="s">
        <v>349</v>
      </c>
      <c r="E288" s="262">
        <v>30704</v>
      </c>
    </row>
    <row r="289" spans="1:5" ht="12.75" x14ac:dyDescent="0.2">
      <c r="A289" s="262">
        <v>30705</v>
      </c>
      <c r="B289" s="262" t="s">
        <v>372</v>
      </c>
      <c r="C289" s="262"/>
      <c r="D289" s="262" t="s">
        <v>372</v>
      </c>
      <c r="E289" s="262">
        <v>30705</v>
      </c>
    </row>
    <row r="290" spans="1:5" ht="12.75" x14ac:dyDescent="0.2">
      <c r="A290" s="262">
        <v>30801</v>
      </c>
      <c r="B290" s="262" t="s">
        <v>751</v>
      </c>
      <c r="C290" s="262"/>
      <c r="D290" s="262" t="s">
        <v>751</v>
      </c>
      <c r="E290" s="262">
        <v>30801</v>
      </c>
    </row>
    <row r="291" spans="1:5" ht="12.75" x14ac:dyDescent="0.2">
      <c r="A291" s="262">
        <v>30802</v>
      </c>
      <c r="B291" s="262" t="s">
        <v>246</v>
      </c>
      <c r="C291" s="262"/>
      <c r="D291" s="262" t="s">
        <v>246</v>
      </c>
      <c r="E291" s="262">
        <v>30802</v>
      </c>
    </row>
    <row r="292" spans="1:5" ht="12.75" x14ac:dyDescent="0.2">
      <c r="A292" s="262">
        <v>30803</v>
      </c>
      <c r="B292" s="262" t="s">
        <v>302</v>
      </c>
      <c r="C292" s="262"/>
      <c r="D292" s="262" t="s">
        <v>302</v>
      </c>
      <c r="E292" s="262">
        <v>30803</v>
      </c>
    </row>
    <row r="293" spans="1:5" ht="12.75" x14ac:dyDescent="0.2">
      <c r="A293" s="262">
        <v>30804</v>
      </c>
      <c r="B293" s="262" t="s">
        <v>353</v>
      </c>
      <c r="C293" s="262"/>
      <c r="D293" s="262" t="s">
        <v>353</v>
      </c>
      <c r="E293" s="262">
        <v>30804</v>
      </c>
    </row>
    <row r="294" spans="1:5" ht="12.75" x14ac:dyDescent="0.2">
      <c r="A294" s="262">
        <v>40101</v>
      </c>
      <c r="B294" s="262" t="s">
        <v>188</v>
      </c>
      <c r="C294" s="262"/>
      <c r="D294" s="262" t="s">
        <v>188</v>
      </c>
      <c r="E294" s="262">
        <v>40101</v>
      </c>
    </row>
    <row r="295" spans="1:5" ht="12.75" x14ac:dyDescent="0.2">
      <c r="A295" s="262">
        <v>40102</v>
      </c>
      <c r="B295" s="262" t="s">
        <v>226</v>
      </c>
      <c r="C295" s="262"/>
      <c r="D295" s="262" t="s">
        <v>226</v>
      </c>
      <c r="E295" s="262">
        <v>40102</v>
      </c>
    </row>
    <row r="296" spans="1:5" ht="12.75" x14ac:dyDescent="0.2">
      <c r="A296" s="262">
        <v>40103</v>
      </c>
      <c r="B296" s="262" t="s">
        <v>265</v>
      </c>
      <c r="C296" s="262"/>
      <c r="D296" s="262" t="s">
        <v>265</v>
      </c>
      <c r="E296" s="262">
        <v>40103</v>
      </c>
    </row>
    <row r="297" spans="1:5" ht="12.75" x14ac:dyDescent="0.2">
      <c r="A297" s="262">
        <v>40104</v>
      </c>
      <c r="B297" s="262" t="s">
        <v>318</v>
      </c>
      <c r="C297" s="262"/>
      <c r="D297" s="262" t="s">
        <v>318</v>
      </c>
      <c r="E297" s="262">
        <v>40104</v>
      </c>
    </row>
    <row r="298" spans="1:5" ht="12.75" x14ac:dyDescent="0.2">
      <c r="A298" s="262">
        <v>40105</v>
      </c>
      <c r="B298" s="262" t="s">
        <v>361</v>
      </c>
      <c r="C298" s="262"/>
      <c r="D298" s="262" t="s">
        <v>361</v>
      </c>
      <c r="E298" s="262">
        <v>40105</v>
      </c>
    </row>
    <row r="299" spans="1:5" ht="12.75" x14ac:dyDescent="0.2">
      <c r="A299" s="262">
        <v>40201</v>
      </c>
      <c r="B299" s="262" t="s">
        <v>191</v>
      </c>
      <c r="C299" s="262"/>
      <c r="D299" s="262" t="s">
        <v>191</v>
      </c>
      <c r="E299" s="262">
        <v>40201</v>
      </c>
    </row>
    <row r="300" spans="1:5" ht="12.75" x14ac:dyDescent="0.2">
      <c r="A300" s="262">
        <v>40202</v>
      </c>
      <c r="B300" s="262" t="s">
        <v>229</v>
      </c>
      <c r="C300" s="262"/>
      <c r="D300" s="262" t="s">
        <v>229</v>
      </c>
      <c r="E300" s="262">
        <v>40202</v>
      </c>
    </row>
    <row r="301" spans="1:5" ht="12.75" x14ac:dyDescent="0.2">
      <c r="A301" s="262">
        <v>40203</v>
      </c>
      <c r="B301" s="262" t="s">
        <v>268</v>
      </c>
      <c r="C301" s="262"/>
      <c r="D301" s="262" t="s">
        <v>268</v>
      </c>
      <c r="E301" s="262">
        <v>40203</v>
      </c>
    </row>
    <row r="302" spans="1:5" ht="12.75" x14ac:dyDescent="0.2">
      <c r="A302" s="262">
        <v>40204</v>
      </c>
      <c r="B302" s="262" t="s">
        <v>325</v>
      </c>
      <c r="C302" s="262"/>
      <c r="D302" s="262" t="s">
        <v>325</v>
      </c>
      <c r="E302" s="262">
        <v>40204</v>
      </c>
    </row>
    <row r="303" spans="1:5" ht="12.75" x14ac:dyDescent="0.2">
      <c r="A303" s="262">
        <v>40205</v>
      </c>
      <c r="B303" s="262" t="s">
        <v>644</v>
      </c>
      <c r="C303" s="262"/>
      <c r="D303" s="262" t="s">
        <v>644</v>
      </c>
      <c r="E303" s="262">
        <v>40205</v>
      </c>
    </row>
    <row r="304" spans="1:5" ht="12.75" x14ac:dyDescent="0.2">
      <c r="A304" s="262">
        <v>40206</v>
      </c>
      <c r="B304" s="262" t="s">
        <v>654</v>
      </c>
      <c r="C304" s="262"/>
      <c r="D304" s="262" t="s">
        <v>654</v>
      </c>
      <c r="E304" s="262">
        <v>40206</v>
      </c>
    </row>
    <row r="305" spans="1:5" ht="12.75" x14ac:dyDescent="0.2">
      <c r="A305" s="262">
        <v>40207</v>
      </c>
      <c r="B305" s="262" t="s">
        <v>752</v>
      </c>
      <c r="C305" s="262"/>
      <c r="D305" s="262" t="s">
        <v>752</v>
      </c>
      <c r="E305" s="262">
        <v>40207</v>
      </c>
    </row>
    <row r="306" spans="1:5" ht="12.75" x14ac:dyDescent="0.2">
      <c r="A306" s="262">
        <v>40301</v>
      </c>
      <c r="B306" s="262" t="s">
        <v>194</v>
      </c>
      <c r="C306" s="262"/>
      <c r="D306" s="262" t="s">
        <v>194</v>
      </c>
      <c r="E306" s="262">
        <v>40301</v>
      </c>
    </row>
    <row r="307" spans="1:5" ht="12.75" x14ac:dyDescent="0.2">
      <c r="A307" s="262">
        <v>40302</v>
      </c>
      <c r="B307" s="262" t="s">
        <v>232</v>
      </c>
      <c r="C307" s="262"/>
      <c r="D307" s="262" t="s">
        <v>232</v>
      </c>
      <c r="E307" s="262">
        <v>40302</v>
      </c>
    </row>
    <row r="308" spans="1:5" ht="12.75" x14ac:dyDescent="0.2">
      <c r="A308" s="262">
        <v>40303</v>
      </c>
      <c r="B308" s="262" t="s">
        <v>273</v>
      </c>
      <c r="C308" s="262"/>
      <c r="D308" s="262" t="s">
        <v>273</v>
      </c>
      <c r="E308" s="262">
        <v>40303</v>
      </c>
    </row>
    <row r="309" spans="1:5" ht="12.75" x14ac:dyDescent="0.2">
      <c r="A309" s="262">
        <v>40304</v>
      </c>
      <c r="B309" s="262" t="s">
        <v>329</v>
      </c>
      <c r="C309" s="262"/>
      <c r="D309" s="262" t="s">
        <v>329</v>
      </c>
      <c r="E309" s="262">
        <v>40304</v>
      </c>
    </row>
    <row r="310" spans="1:5" ht="12.75" x14ac:dyDescent="0.2">
      <c r="A310" s="262">
        <v>40305</v>
      </c>
      <c r="B310" s="262" t="s">
        <v>649</v>
      </c>
      <c r="C310" s="262"/>
      <c r="D310" s="262" t="s">
        <v>649</v>
      </c>
      <c r="E310" s="262">
        <v>40305</v>
      </c>
    </row>
    <row r="311" spans="1:5" ht="12.75" x14ac:dyDescent="0.2">
      <c r="A311" s="262">
        <v>40306</v>
      </c>
      <c r="B311" s="262" t="s">
        <v>377</v>
      </c>
      <c r="C311" s="262"/>
      <c r="D311" s="262" t="s">
        <v>377</v>
      </c>
      <c r="E311" s="262">
        <v>40306</v>
      </c>
    </row>
    <row r="312" spans="1:5" ht="12.75" x14ac:dyDescent="0.2">
      <c r="A312" s="262">
        <v>40307</v>
      </c>
      <c r="B312" s="262" t="s">
        <v>378</v>
      </c>
      <c r="C312" s="262"/>
      <c r="D312" s="262" t="s">
        <v>378</v>
      </c>
      <c r="E312" s="262">
        <v>40307</v>
      </c>
    </row>
    <row r="313" spans="1:5" ht="12.75" x14ac:dyDescent="0.2">
      <c r="A313" s="262">
        <v>40308</v>
      </c>
      <c r="B313" s="262" t="s">
        <v>656</v>
      </c>
      <c r="C313" s="262"/>
      <c r="D313" s="262" t="s">
        <v>656</v>
      </c>
      <c r="E313" s="262">
        <v>40308</v>
      </c>
    </row>
    <row r="314" spans="1:5" ht="12.75" x14ac:dyDescent="0.2">
      <c r="A314" s="262">
        <v>40401</v>
      </c>
      <c r="B314" s="262" t="s">
        <v>470</v>
      </c>
      <c r="C314" s="262"/>
      <c r="D314" s="262" t="s">
        <v>470</v>
      </c>
      <c r="E314" s="262">
        <v>40401</v>
      </c>
    </row>
    <row r="315" spans="1:5" ht="12.75" x14ac:dyDescent="0.2">
      <c r="A315" s="262">
        <v>40402</v>
      </c>
      <c r="B315" s="262" t="s">
        <v>555</v>
      </c>
      <c r="C315" s="262"/>
      <c r="D315" s="262" t="s">
        <v>555</v>
      </c>
      <c r="E315" s="262">
        <v>40402</v>
      </c>
    </row>
    <row r="316" spans="1:5" ht="12.75" x14ac:dyDescent="0.2">
      <c r="A316" s="262">
        <v>40403</v>
      </c>
      <c r="B316" s="262" t="s">
        <v>605</v>
      </c>
      <c r="C316" s="262"/>
      <c r="D316" s="262" t="s">
        <v>605</v>
      </c>
      <c r="E316" s="262">
        <v>40403</v>
      </c>
    </row>
    <row r="317" spans="1:5" ht="12.75" x14ac:dyDescent="0.2">
      <c r="A317" s="262">
        <v>40404</v>
      </c>
      <c r="B317" s="262" t="s">
        <v>628</v>
      </c>
      <c r="C317" s="262"/>
      <c r="D317" s="262" t="s">
        <v>628</v>
      </c>
      <c r="E317" s="262">
        <v>40404</v>
      </c>
    </row>
    <row r="318" spans="1:5" ht="12.75" x14ac:dyDescent="0.2">
      <c r="A318" s="262">
        <v>40405</v>
      </c>
      <c r="B318" s="262" t="s">
        <v>650</v>
      </c>
      <c r="C318" s="262"/>
      <c r="D318" s="262" t="s">
        <v>650</v>
      </c>
      <c r="E318" s="262">
        <v>40405</v>
      </c>
    </row>
    <row r="319" spans="1:5" ht="12.75" x14ac:dyDescent="0.2">
      <c r="A319" s="262">
        <v>40406</v>
      </c>
      <c r="B319" s="262" t="s">
        <v>657</v>
      </c>
      <c r="C319" s="262"/>
      <c r="D319" s="262" t="s">
        <v>657</v>
      </c>
      <c r="E319" s="262">
        <v>40406</v>
      </c>
    </row>
    <row r="320" spans="1:5" ht="12.75" x14ac:dyDescent="0.2">
      <c r="A320" s="263">
        <v>40501</v>
      </c>
      <c r="B320" s="262" t="s">
        <v>204</v>
      </c>
      <c r="C320" s="262"/>
      <c r="D320" s="262" t="s">
        <v>204</v>
      </c>
      <c r="E320" s="263">
        <v>40501</v>
      </c>
    </row>
    <row r="321" spans="1:5" ht="12.75" x14ac:dyDescent="0.2">
      <c r="A321" s="262">
        <v>40502</v>
      </c>
      <c r="B321" s="262" t="s">
        <v>237</v>
      </c>
      <c r="C321" s="262"/>
      <c r="D321" s="262" t="s">
        <v>237</v>
      </c>
      <c r="E321" s="262">
        <v>40502</v>
      </c>
    </row>
    <row r="322" spans="1:5" ht="12.75" x14ac:dyDescent="0.2">
      <c r="A322" s="262">
        <v>40503</v>
      </c>
      <c r="B322" s="262" t="s">
        <v>288</v>
      </c>
      <c r="C322" s="262"/>
      <c r="D322" s="262" t="s">
        <v>288</v>
      </c>
      <c r="E322" s="262">
        <v>40503</v>
      </c>
    </row>
    <row r="323" spans="1:5" ht="12.75" x14ac:dyDescent="0.2">
      <c r="A323" s="262">
        <v>40504</v>
      </c>
      <c r="B323" s="262" t="s">
        <v>753</v>
      </c>
      <c r="C323" s="262"/>
      <c r="D323" s="262" t="s">
        <v>753</v>
      </c>
      <c r="E323" s="262">
        <v>40504</v>
      </c>
    </row>
    <row r="324" spans="1:5" ht="12.75" x14ac:dyDescent="0.2">
      <c r="A324" s="262">
        <v>40505</v>
      </c>
      <c r="B324" s="262" t="s">
        <v>651</v>
      </c>
      <c r="C324" s="262"/>
      <c r="D324" s="262" t="s">
        <v>651</v>
      </c>
      <c r="E324" s="262">
        <v>40505</v>
      </c>
    </row>
    <row r="325" spans="1:5" ht="12.75" x14ac:dyDescent="0.2">
      <c r="A325" s="262">
        <v>40601</v>
      </c>
      <c r="B325" s="262" t="s">
        <v>209</v>
      </c>
      <c r="C325" s="262"/>
      <c r="D325" s="262" t="s">
        <v>209</v>
      </c>
      <c r="E325" s="262">
        <v>40601</v>
      </c>
    </row>
    <row r="326" spans="1:5" ht="12.75" x14ac:dyDescent="0.2">
      <c r="A326" s="262">
        <v>40602</v>
      </c>
      <c r="B326" s="262" t="s">
        <v>570</v>
      </c>
      <c r="C326" s="262"/>
      <c r="D326" s="262" t="s">
        <v>570</v>
      </c>
      <c r="E326" s="262">
        <v>40602</v>
      </c>
    </row>
    <row r="327" spans="1:5" ht="12.75" x14ac:dyDescent="0.2">
      <c r="A327" s="262">
        <v>40603</v>
      </c>
      <c r="B327" s="262" t="s">
        <v>610</v>
      </c>
      <c r="C327" s="262"/>
      <c r="D327" s="262" t="s">
        <v>610</v>
      </c>
      <c r="E327" s="262">
        <v>40603</v>
      </c>
    </row>
    <row r="328" spans="1:5" ht="12.75" x14ac:dyDescent="0.2">
      <c r="A328" s="262">
        <v>40604</v>
      </c>
      <c r="B328" s="262" t="s">
        <v>347</v>
      </c>
      <c r="C328" s="262"/>
      <c r="D328" s="262" t="s">
        <v>347</v>
      </c>
      <c r="E328" s="262">
        <v>40604</v>
      </c>
    </row>
    <row r="329" spans="1:5" ht="12.75" x14ac:dyDescent="0.2">
      <c r="A329" s="262">
        <v>40701</v>
      </c>
      <c r="B329" s="262" t="s">
        <v>494</v>
      </c>
      <c r="C329" s="262"/>
      <c r="D329" s="262" t="s">
        <v>494</v>
      </c>
      <c r="E329" s="262">
        <v>40701</v>
      </c>
    </row>
    <row r="330" spans="1:5" ht="12.75" x14ac:dyDescent="0.2">
      <c r="A330" s="262">
        <v>40702</v>
      </c>
      <c r="B330" s="262" t="s">
        <v>754</v>
      </c>
      <c r="C330" s="262"/>
      <c r="D330" s="262" t="s">
        <v>754</v>
      </c>
      <c r="E330" s="262">
        <v>40702</v>
      </c>
    </row>
    <row r="331" spans="1:5" ht="12.75" x14ac:dyDescent="0.2">
      <c r="A331" s="262">
        <v>40703</v>
      </c>
      <c r="B331" s="262" t="s">
        <v>613</v>
      </c>
      <c r="C331" s="262"/>
      <c r="D331" s="262" t="s">
        <v>613</v>
      </c>
      <c r="E331" s="262">
        <v>40703</v>
      </c>
    </row>
    <row r="332" spans="1:5" ht="12.75" x14ac:dyDescent="0.2">
      <c r="A332" s="262">
        <v>40801</v>
      </c>
      <c r="B332" s="262" t="s">
        <v>501</v>
      </c>
      <c r="C332" s="262"/>
      <c r="D332" s="262" t="s">
        <v>501</v>
      </c>
      <c r="E332" s="262">
        <v>40801</v>
      </c>
    </row>
    <row r="333" spans="1:5" ht="12.75" x14ac:dyDescent="0.2">
      <c r="A333" s="262">
        <v>40802</v>
      </c>
      <c r="B333" s="262" t="s">
        <v>247</v>
      </c>
      <c r="C333" s="262"/>
      <c r="D333" s="262" t="s">
        <v>247</v>
      </c>
      <c r="E333" s="262">
        <v>40802</v>
      </c>
    </row>
    <row r="334" spans="1:5" ht="12.75" x14ac:dyDescent="0.2">
      <c r="A334" s="262">
        <v>40803</v>
      </c>
      <c r="B334" s="262" t="s">
        <v>303</v>
      </c>
      <c r="C334" s="262"/>
      <c r="D334" s="262" t="s">
        <v>303</v>
      </c>
      <c r="E334" s="262">
        <v>40803</v>
      </c>
    </row>
    <row r="335" spans="1:5" ht="12.75" x14ac:dyDescent="0.2">
      <c r="A335" s="262">
        <v>40901</v>
      </c>
      <c r="B335" s="262" t="s">
        <v>217</v>
      </c>
      <c r="C335" s="262"/>
      <c r="D335" s="262" t="s">
        <v>217</v>
      </c>
      <c r="E335" s="262">
        <v>40901</v>
      </c>
    </row>
    <row r="336" spans="1:5" ht="12.75" x14ac:dyDescent="0.2">
      <c r="A336" s="262">
        <v>40902</v>
      </c>
      <c r="B336" s="262" t="s">
        <v>755</v>
      </c>
      <c r="C336" s="262"/>
      <c r="D336" s="262" t="s">
        <v>755</v>
      </c>
      <c r="E336" s="262">
        <v>40902</v>
      </c>
    </row>
    <row r="337" spans="1:5" ht="12.75" x14ac:dyDescent="0.2">
      <c r="A337" s="262">
        <v>41001</v>
      </c>
      <c r="B337" s="262" t="s">
        <v>512</v>
      </c>
      <c r="C337" s="262"/>
      <c r="D337" s="262" t="s">
        <v>512</v>
      </c>
      <c r="E337" s="262">
        <v>41001</v>
      </c>
    </row>
    <row r="338" spans="1:5" ht="12.75" x14ac:dyDescent="0.2">
      <c r="A338" s="262">
        <v>41002</v>
      </c>
      <c r="B338" s="262" t="s">
        <v>583</v>
      </c>
      <c r="C338" s="262"/>
      <c r="D338" s="262" t="s">
        <v>583</v>
      </c>
      <c r="E338" s="262">
        <v>41002</v>
      </c>
    </row>
    <row r="339" spans="1:5" ht="12.75" x14ac:dyDescent="0.2">
      <c r="A339" s="262">
        <v>41003</v>
      </c>
      <c r="B339" s="262" t="s">
        <v>756</v>
      </c>
      <c r="C339" s="262"/>
      <c r="D339" s="262" t="s">
        <v>756</v>
      </c>
      <c r="E339" s="262">
        <v>41003</v>
      </c>
    </row>
    <row r="340" spans="1:5" ht="12.75" x14ac:dyDescent="0.2">
      <c r="A340" s="262">
        <v>41004</v>
      </c>
      <c r="B340" s="262" t="s">
        <v>639</v>
      </c>
      <c r="C340" s="262"/>
      <c r="D340" s="262" t="s">
        <v>639</v>
      </c>
      <c r="E340" s="262">
        <v>41004</v>
      </c>
    </row>
    <row r="341" spans="1:5" ht="12.75" x14ac:dyDescent="0.2">
      <c r="A341" s="262">
        <v>41005</v>
      </c>
      <c r="B341" s="262" t="s">
        <v>655</v>
      </c>
      <c r="C341" s="262"/>
      <c r="D341" s="262" t="s">
        <v>655</v>
      </c>
      <c r="E341" s="262">
        <v>41005</v>
      </c>
    </row>
    <row r="342" spans="1:5" ht="12.75" x14ac:dyDescent="0.2">
      <c r="A342" s="262">
        <v>50101</v>
      </c>
      <c r="B342" s="262" t="s">
        <v>189</v>
      </c>
      <c r="C342" s="262"/>
      <c r="D342" s="262" t="s">
        <v>189</v>
      </c>
      <c r="E342" s="262">
        <v>50101</v>
      </c>
    </row>
    <row r="343" spans="1:5" ht="12.75" x14ac:dyDescent="0.2">
      <c r="A343" s="262">
        <v>50102</v>
      </c>
      <c r="B343" s="262" t="s">
        <v>227</v>
      </c>
      <c r="C343" s="262"/>
      <c r="D343" s="262" t="s">
        <v>227</v>
      </c>
      <c r="E343" s="262">
        <v>50102</v>
      </c>
    </row>
    <row r="344" spans="1:5" ht="12.75" x14ac:dyDescent="0.2">
      <c r="A344" s="262">
        <v>50103</v>
      </c>
      <c r="B344" s="262" t="s">
        <v>266</v>
      </c>
      <c r="C344" s="262"/>
      <c r="D344" s="262" t="s">
        <v>266</v>
      </c>
      <c r="E344" s="262">
        <v>50103</v>
      </c>
    </row>
    <row r="345" spans="1:5" ht="12.75" x14ac:dyDescent="0.2">
      <c r="A345" s="262">
        <v>50104</v>
      </c>
      <c r="B345" s="262" t="s">
        <v>319</v>
      </c>
      <c r="C345" s="262"/>
      <c r="D345" s="262" t="s">
        <v>319</v>
      </c>
      <c r="E345" s="262">
        <v>50104</v>
      </c>
    </row>
    <row r="346" spans="1:5" ht="12.75" x14ac:dyDescent="0.2">
      <c r="A346" s="262">
        <v>50105</v>
      </c>
      <c r="B346" s="262" t="s">
        <v>643</v>
      </c>
      <c r="C346" s="262"/>
      <c r="D346" s="262" t="s">
        <v>643</v>
      </c>
      <c r="E346" s="262">
        <v>50105</v>
      </c>
    </row>
    <row r="347" spans="1:5" ht="12.75" x14ac:dyDescent="0.2">
      <c r="A347" s="262">
        <v>50201</v>
      </c>
      <c r="B347" s="262" t="s">
        <v>192</v>
      </c>
      <c r="C347" s="262"/>
      <c r="D347" s="262" t="s">
        <v>192</v>
      </c>
      <c r="E347" s="262">
        <v>50201</v>
      </c>
    </row>
    <row r="348" spans="1:5" ht="12.75" x14ac:dyDescent="0.2">
      <c r="A348" s="262">
        <v>50202</v>
      </c>
      <c r="B348" s="262" t="s">
        <v>538</v>
      </c>
      <c r="C348" s="262"/>
      <c r="D348" s="262" t="s">
        <v>538</v>
      </c>
      <c r="E348" s="262">
        <v>50202</v>
      </c>
    </row>
    <row r="349" spans="1:5" ht="12.75" x14ac:dyDescent="0.2">
      <c r="A349" s="262">
        <v>50203</v>
      </c>
      <c r="B349" s="262" t="s">
        <v>269</v>
      </c>
      <c r="C349" s="262"/>
      <c r="D349" s="262" t="s">
        <v>269</v>
      </c>
      <c r="E349" s="262">
        <v>50203</v>
      </c>
    </row>
    <row r="350" spans="1:5" ht="12.75" x14ac:dyDescent="0.2">
      <c r="A350" s="262">
        <v>50204</v>
      </c>
      <c r="B350" s="262" t="s">
        <v>757</v>
      </c>
      <c r="C350" s="262"/>
      <c r="D350" s="262" t="s">
        <v>757</v>
      </c>
      <c r="E350" s="262">
        <v>50204</v>
      </c>
    </row>
    <row r="351" spans="1:5" ht="12.75" x14ac:dyDescent="0.2">
      <c r="A351" s="262">
        <v>50205</v>
      </c>
      <c r="B351" s="262" t="s">
        <v>645</v>
      </c>
      <c r="C351" s="262"/>
      <c r="D351" s="262" t="s">
        <v>645</v>
      </c>
      <c r="E351" s="262">
        <v>50205</v>
      </c>
    </row>
    <row r="352" spans="1:5" ht="12.75" x14ac:dyDescent="0.2">
      <c r="A352" s="262">
        <v>50206</v>
      </c>
      <c r="B352" s="262" t="s">
        <v>381</v>
      </c>
      <c r="C352" s="262"/>
      <c r="D352" s="262" t="s">
        <v>381</v>
      </c>
      <c r="E352" s="262">
        <v>50206</v>
      </c>
    </row>
    <row r="353" spans="1:5" ht="12.75" x14ac:dyDescent="0.2">
      <c r="A353" s="262">
        <v>50207</v>
      </c>
      <c r="B353" s="262" t="s">
        <v>661</v>
      </c>
      <c r="C353" s="262"/>
      <c r="D353" s="262" t="s">
        <v>661</v>
      </c>
      <c r="E353" s="262">
        <v>50207</v>
      </c>
    </row>
    <row r="354" spans="1:5" ht="12.75" x14ac:dyDescent="0.2">
      <c r="A354" s="262">
        <v>50301</v>
      </c>
      <c r="B354" s="262" t="s">
        <v>195</v>
      </c>
      <c r="C354" s="262"/>
      <c r="D354" s="262" t="s">
        <v>195</v>
      </c>
      <c r="E354" s="262">
        <v>50301</v>
      </c>
    </row>
    <row r="355" spans="1:5" ht="12.75" x14ac:dyDescent="0.2">
      <c r="A355" s="262">
        <v>50302</v>
      </c>
      <c r="B355" s="262" t="s">
        <v>546</v>
      </c>
      <c r="C355" s="262"/>
      <c r="D355" s="262" t="s">
        <v>546</v>
      </c>
      <c r="E355" s="262">
        <v>50302</v>
      </c>
    </row>
    <row r="356" spans="1:5" ht="12.75" x14ac:dyDescent="0.2">
      <c r="A356" s="262">
        <v>50303</v>
      </c>
      <c r="B356" s="262" t="s">
        <v>275</v>
      </c>
      <c r="C356" s="262"/>
      <c r="D356" s="262" t="s">
        <v>275</v>
      </c>
      <c r="E356" s="262">
        <v>50303</v>
      </c>
    </row>
    <row r="357" spans="1:5" ht="12.75" x14ac:dyDescent="0.2">
      <c r="A357" s="262">
        <v>50304</v>
      </c>
      <c r="B357" s="262" t="s">
        <v>330</v>
      </c>
      <c r="C357" s="262"/>
      <c r="D357" s="262" t="s">
        <v>330</v>
      </c>
      <c r="E357" s="262">
        <v>50304</v>
      </c>
    </row>
    <row r="358" spans="1:5" ht="12.75" x14ac:dyDescent="0.2">
      <c r="A358" s="262">
        <v>50305</v>
      </c>
      <c r="B358" s="262" t="s">
        <v>370</v>
      </c>
      <c r="C358" s="262"/>
      <c r="D358" s="262" t="s">
        <v>370</v>
      </c>
      <c r="E358" s="262">
        <v>50305</v>
      </c>
    </row>
    <row r="359" spans="1:5" ht="12.75" x14ac:dyDescent="0.2">
      <c r="A359" s="262">
        <v>50306</v>
      </c>
      <c r="B359" s="262" t="s">
        <v>758</v>
      </c>
      <c r="C359" s="262"/>
      <c r="D359" s="262" t="s">
        <v>758</v>
      </c>
      <c r="E359" s="262">
        <v>50306</v>
      </c>
    </row>
    <row r="360" spans="1:5" ht="12.75" x14ac:dyDescent="0.2">
      <c r="A360" s="262">
        <v>50307</v>
      </c>
      <c r="B360" s="262" t="s">
        <v>663</v>
      </c>
      <c r="C360" s="262"/>
      <c r="D360" s="262" t="s">
        <v>663</v>
      </c>
      <c r="E360" s="262">
        <v>50307</v>
      </c>
    </row>
    <row r="361" spans="1:5" ht="12.75" x14ac:dyDescent="0.2">
      <c r="A361" s="262">
        <v>50308</v>
      </c>
      <c r="B361" s="262" t="s">
        <v>386</v>
      </c>
      <c r="C361" s="262"/>
      <c r="D361" s="262" t="s">
        <v>386</v>
      </c>
      <c r="E361" s="262">
        <v>50308</v>
      </c>
    </row>
    <row r="362" spans="1:5" ht="12.75" x14ac:dyDescent="0.2">
      <c r="A362" s="262">
        <v>50309</v>
      </c>
      <c r="B362" s="262" t="s">
        <v>387</v>
      </c>
      <c r="C362" s="262"/>
      <c r="D362" s="262" t="s">
        <v>387</v>
      </c>
      <c r="E362" s="262">
        <v>50309</v>
      </c>
    </row>
    <row r="363" spans="1:5" ht="12.75" x14ac:dyDescent="0.2">
      <c r="A363" s="262">
        <v>50401</v>
      </c>
      <c r="B363" s="262" t="s">
        <v>199</v>
      </c>
      <c r="C363" s="262"/>
      <c r="D363" s="262" t="s">
        <v>199</v>
      </c>
      <c r="E363" s="262">
        <v>50401</v>
      </c>
    </row>
    <row r="364" spans="1:5" ht="12.75" x14ac:dyDescent="0.2">
      <c r="A364" s="262">
        <v>50402</v>
      </c>
      <c r="B364" s="262" t="s">
        <v>759</v>
      </c>
      <c r="C364" s="262"/>
      <c r="D364" s="262" t="s">
        <v>759</v>
      </c>
      <c r="E364" s="262">
        <v>50402</v>
      </c>
    </row>
    <row r="365" spans="1:5" ht="12.75" x14ac:dyDescent="0.2">
      <c r="A365" s="262">
        <v>50403</v>
      </c>
      <c r="B365" s="262" t="s">
        <v>280</v>
      </c>
      <c r="C365" s="262"/>
      <c r="D365" s="262" t="s">
        <v>280</v>
      </c>
      <c r="E365" s="262">
        <v>50403</v>
      </c>
    </row>
    <row r="366" spans="1:5" ht="12.75" x14ac:dyDescent="0.2">
      <c r="A366" s="262">
        <v>50404</v>
      </c>
      <c r="B366" s="262" t="s">
        <v>629</v>
      </c>
      <c r="C366" s="262"/>
      <c r="D366" s="262" t="s">
        <v>629</v>
      </c>
      <c r="E366" s="262">
        <v>50404</v>
      </c>
    </row>
    <row r="367" spans="1:5" ht="12.75" x14ac:dyDescent="0.2">
      <c r="A367" s="262">
        <v>50501</v>
      </c>
      <c r="B367" s="262" t="s">
        <v>205</v>
      </c>
      <c r="C367" s="262"/>
      <c r="D367" s="262" t="s">
        <v>205</v>
      </c>
      <c r="E367" s="262">
        <v>50501</v>
      </c>
    </row>
    <row r="368" spans="1:5" ht="12.75" x14ac:dyDescent="0.2">
      <c r="A368" s="262">
        <v>50502</v>
      </c>
      <c r="B368" s="262" t="s">
        <v>238</v>
      </c>
      <c r="C368" s="262"/>
      <c r="D368" s="262" t="s">
        <v>238</v>
      </c>
      <c r="E368" s="262">
        <v>50502</v>
      </c>
    </row>
    <row r="369" spans="1:5" ht="12.75" x14ac:dyDescent="0.2">
      <c r="A369" s="262">
        <v>50503</v>
      </c>
      <c r="B369" s="262" t="s">
        <v>289</v>
      </c>
      <c r="C369" s="262"/>
      <c r="D369" s="262" t="s">
        <v>289</v>
      </c>
      <c r="E369" s="262">
        <v>50503</v>
      </c>
    </row>
    <row r="370" spans="1:5" ht="12.75" x14ac:dyDescent="0.2">
      <c r="A370" s="262">
        <v>50504</v>
      </c>
      <c r="B370" s="262" t="s">
        <v>630</v>
      </c>
      <c r="C370" s="262"/>
      <c r="D370" s="262" t="s">
        <v>630</v>
      </c>
      <c r="E370" s="262">
        <v>50504</v>
      </c>
    </row>
    <row r="371" spans="1:5" ht="12.75" x14ac:dyDescent="0.2">
      <c r="A371" s="262">
        <v>50601</v>
      </c>
      <c r="B371" s="262" t="s">
        <v>210</v>
      </c>
      <c r="C371" s="262"/>
      <c r="D371" s="262" t="s">
        <v>210</v>
      </c>
      <c r="E371" s="262">
        <v>50601</v>
      </c>
    </row>
    <row r="372" spans="1:5" ht="12.75" x14ac:dyDescent="0.2">
      <c r="A372" s="262">
        <v>50602</v>
      </c>
      <c r="B372" s="262" t="s">
        <v>242</v>
      </c>
      <c r="C372" s="262"/>
      <c r="D372" s="262" t="s">
        <v>242</v>
      </c>
      <c r="E372" s="262">
        <v>50602</v>
      </c>
    </row>
    <row r="373" spans="1:5" ht="12.75" x14ac:dyDescent="0.2">
      <c r="A373" s="262">
        <v>50603</v>
      </c>
      <c r="B373" s="262" t="s">
        <v>296</v>
      </c>
      <c r="C373" s="262"/>
      <c r="D373" s="262" t="s">
        <v>296</v>
      </c>
      <c r="E373" s="262">
        <v>50603</v>
      </c>
    </row>
    <row r="374" spans="1:5" ht="12.75" x14ac:dyDescent="0.2">
      <c r="A374" s="262">
        <v>50604</v>
      </c>
      <c r="B374" s="262" t="s">
        <v>348</v>
      </c>
      <c r="C374" s="262"/>
      <c r="D374" s="262" t="s">
        <v>348</v>
      </c>
      <c r="E374" s="262">
        <v>50604</v>
      </c>
    </row>
    <row r="375" spans="1:5" ht="12.75" x14ac:dyDescent="0.2">
      <c r="A375" s="262">
        <v>50605</v>
      </c>
      <c r="B375" s="262" t="s">
        <v>374</v>
      </c>
      <c r="C375" s="262"/>
      <c r="D375" s="262" t="s">
        <v>374</v>
      </c>
      <c r="E375" s="262">
        <v>50605</v>
      </c>
    </row>
    <row r="376" spans="1:5" ht="12.75" x14ac:dyDescent="0.2">
      <c r="A376" s="262">
        <v>50701</v>
      </c>
      <c r="B376" s="262" t="s">
        <v>213</v>
      </c>
      <c r="C376" s="262"/>
      <c r="D376" s="262" t="s">
        <v>213</v>
      </c>
      <c r="E376" s="262">
        <v>50701</v>
      </c>
    </row>
    <row r="377" spans="1:5" ht="12.75" x14ac:dyDescent="0.2">
      <c r="A377" s="262">
        <v>50702</v>
      </c>
      <c r="B377" s="262" t="s">
        <v>245</v>
      </c>
      <c r="C377" s="262"/>
      <c r="D377" s="262" t="s">
        <v>245</v>
      </c>
      <c r="E377" s="262">
        <v>50702</v>
      </c>
    </row>
    <row r="378" spans="1:5" ht="12.75" x14ac:dyDescent="0.2">
      <c r="A378" s="262">
        <v>50703</v>
      </c>
      <c r="B378" s="262" t="s">
        <v>301</v>
      </c>
      <c r="C378" s="262"/>
      <c r="D378" s="262" t="s">
        <v>301</v>
      </c>
      <c r="E378" s="262">
        <v>50703</v>
      </c>
    </row>
    <row r="379" spans="1:5" ht="12.75" x14ac:dyDescent="0.2">
      <c r="A379" s="262">
        <v>50704</v>
      </c>
      <c r="B379" s="262" t="s">
        <v>350</v>
      </c>
      <c r="C379" s="262"/>
      <c r="D379" s="262" t="s">
        <v>350</v>
      </c>
      <c r="E379" s="262">
        <v>50704</v>
      </c>
    </row>
    <row r="380" spans="1:5" ht="12.75" x14ac:dyDescent="0.2">
      <c r="A380" s="262">
        <v>50801</v>
      </c>
      <c r="B380" s="262" t="s">
        <v>503</v>
      </c>
      <c r="C380" s="262"/>
      <c r="D380" s="262" t="s">
        <v>503</v>
      </c>
      <c r="E380" s="262">
        <v>50801</v>
      </c>
    </row>
    <row r="381" spans="1:5" ht="12.75" x14ac:dyDescent="0.2">
      <c r="A381" s="262">
        <v>50802</v>
      </c>
      <c r="B381" s="262" t="s">
        <v>760</v>
      </c>
      <c r="C381" s="262"/>
      <c r="D381" s="262" t="s">
        <v>760</v>
      </c>
      <c r="E381" s="262">
        <v>50802</v>
      </c>
    </row>
    <row r="382" spans="1:5" ht="12.75" x14ac:dyDescent="0.2">
      <c r="A382" s="262">
        <v>50803</v>
      </c>
      <c r="B382" s="262" t="s">
        <v>618</v>
      </c>
      <c r="C382" s="262"/>
      <c r="D382" s="262" t="s">
        <v>618</v>
      </c>
      <c r="E382" s="262">
        <v>50803</v>
      </c>
    </row>
    <row r="383" spans="1:5" ht="12.75" x14ac:dyDescent="0.2">
      <c r="A383" s="262">
        <v>50804</v>
      </c>
      <c r="B383" s="262" t="s">
        <v>637</v>
      </c>
      <c r="C383" s="262"/>
      <c r="D383" s="262" t="s">
        <v>637</v>
      </c>
      <c r="E383" s="262">
        <v>50804</v>
      </c>
    </row>
    <row r="384" spans="1:5" ht="12.75" x14ac:dyDescent="0.2">
      <c r="A384" s="262">
        <v>50805</v>
      </c>
      <c r="B384" s="262" t="s">
        <v>653</v>
      </c>
      <c r="C384" s="262"/>
      <c r="D384" s="262" t="s">
        <v>653</v>
      </c>
      <c r="E384" s="262">
        <v>50805</v>
      </c>
    </row>
    <row r="385" spans="1:5" ht="12.75" x14ac:dyDescent="0.2">
      <c r="A385" s="262">
        <v>50806</v>
      </c>
      <c r="B385" s="262" t="s">
        <v>761</v>
      </c>
      <c r="C385" s="262"/>
      <c r="D385" s="262" t="s">
        <v>761</v>
      </c>
      <c r="E385" s="262">
        <v>50806</v>
      </c>
    </row>
    <row r="386" spans="1:5" ht="12.75" x14ac:dyDescent="0.2">
      <c r="A386" s="262">
        <v>50807</v>
      </c>
      <c r="B386" s="262" t="s">
        <v>666</v>
      </c>
      <c r="C386" s="262"/>
      <c r="D386" s="262" t="s">
        <v>666</v>
      </c>
      <c r="E386" s="262">
        <v>50807</v>
      </c>
    </row>
    <row r="387" spans="1:5" ht="12.75" x14ac:dyDescent="0.2">
      <c r="A387" s="262">
        <v>50808</v>
      </c>
      <c r="B387" s="262" t="s">
        <v>667</v>
      </c>
      <c r="C387" s="262"/>
      <c r="D387" s="262" t="s">
        <v>667</v>
      </c>
      <c r="E387" s="262">
        <v>50808</v>
      </c>
    </row>
    <row r="388" spans="1:5" ht="12.75" x14ac:dyDescent="0.2">
      <c r="A388" s="262">
        <v>50901</v>
      </c>
      <c r="B388" s="262" t="s">
        <v>218</v>
      </c>
      <c r="C388" s="262"/>
      <c r="D388" s="262" t="s">
        <v>218</v>
      </c>
      <c r="E388" s="262">
        <v>50901</v>
      </c>
    </row>
    <row r="389" spans="1:5" ht="12.75" x14ac:dyDescent="0.2">
      <c r="A389" s="262">
        <v>50902</v>
      </c>
      <c r="B389" s="262" t="s">
        <v>252</v>
      </c>
      <c r="C389" s="262"/>
      <c r="D389" s="262" t="s">
        <v>252</v>
      </c>
      <c r="E389" s="262">
        <v>50902</v>
      </c>
    </row>
    <row r="390" spans="1:5" ht="12.75" x14ac:dyDescent="0.2">
      <c r="A390" s="262">
        <v>50903</v>
      </c>
      <c r="B390" s="262" t="s">
        <v>306</v>
      </c>
      <c r="C390" s="262"/>
      <c r="D390" s="262" t="s">
        <v>306</v>
      </c>
      <c r="E390" s="262">
        <v>50903</v>
      </c>
    </row>
    <row r="391" spans="1:5" ht="12.75" x14ac:dyDescent="0.2">
      <c r="A391" s="262">
        <v>50904</v>
      </c>
      <c r="B391" s="262" t="s">
        <v>357</v>
      </c>
      <c r="C391" s="262"/>
      <c r="D391" s="262" t="s">
        <v>357</v>
      </c>
      <c r="E391" s="262">
        <v>50904</v>
      </c>
    </row>
    <row r="392" spans="1:5" ht="12.75" x14ac:dyDescent="0.2">
      <c r="A392" s="262">
        <v>50905</v>
      </c>
      <c r="B392" s="262" t="s">
        <v>376</v>
      </c>
      <c r="C392" s="262"/>
      <c r="D392" s="262" t="s">
        <v>376</v>
      </c>
      <c r="E392" s="262">
        <v>50905</v>
      </c>
    </row>
    <row r="393" spans="1:5" ht="12.75" x14ac:dyDescent="0.2">
      <c r="A393" s="262">
        <v>50906</v>
      </c>
      <c r="B393" s="262" t="s">
        <v>384</v>
      </c>
      <c r="C393" s="262"/>
      <c r="D393" s="262" t="s">
        <v>384</v>
      </c>
      <c r="E393" s="262">
        <v>50906</v>
      </c>
    </row>
    <row r="394" spans="1:5" ht="12.75" x14ac:dyDescent="0.2">
      <c r="A394" s="262">
        <v>51001</v>
      </c>
      <c r="B394" s="262" t="s">
        <v>221</v>
      </c>
      <c r="C394" s="262"/>
      <c r="D394" s="262" t="s">
        <v>221</v>
      </c>
      <c r="E394" s="262">
        <v>51001</v>
      </c>
    </row>
    <row r="395" spans="1:5" ht="12.75" x14ac:dyDescent="0.2">
      <c r="A395" s="262">
        <v>51002</v>
      </c>
      <c r="B395" s="262" t="s">
        <v>257</v>
      </c>
      <c r="C395" s="262"/>
      <c r="D395" s="262" t="s">
        <v>257</v>
      </c>
      <c r="E395" s="262">
        <v>51002</v>
      </c>
    </row>
    <row r="396" spans="1:5" ht="12.75" x14ac:dyDescent="0.2">
      <c r="A396" s="262">
        <v>51003</v>
      </c>
      <c r="B396" s="262" t="s">
        <v>308</v>
      </c>
      <c r="C396" s="262"/>
      <c r="D396" s="262" t="s">
        <v>308</v>
      </c>
      <c r="E396" s="262">
        <v>51003</v>
      </c>
    </row>
    <row r="397" spans="1:5" ht="12.75" x14ac:dyDescent="0.2">
      <c r="A397" s="262">
        <v>51004</v>
      </c>
      <c r="B397" s="262" t="s">
        <v>358</v>
      </c>
      <c r="C397" s="262"/>
      <c r="D397" s="262" t="s">
        <v>358</v>
      </c>
      <c r="E397" s="262">
        <v>51004</v>
      </c>
    </row>
    <row r="398" spans="1:5" ht="12.75" x14ac:dyDescent="0.2">
      <c r="A398" s="262">
        <v>51101</v>
      </c>
      <c r="B398" s="262" t="s">
        <v>224</v>
      </c>
      <c r="C398" s="262"/>
      <c r="D398" s="262" t="s">
        <v>224</v>
      </c>
      <c r="E398" s="262">
        <v>51101</v>
      </c>
    </row>
    <row r="399" spans="1:5" ht="12.75" x14ac:dyDescent="0.2">
      <c r="A399" s="262">
        <v>51102</v>
      </c>
      <c r="B399" s="262" t="s">
        <v>262</v>
      </c>
      <c r="C399" s="262"/>
      <c r="D399" s="262" t="s">
        <v>262</v>
      </c>
      <c r="E399" s="262">
        <v>51102</v>
      </c>
    </row>
    <row r="400" spans="1:5" ht="12.75" x14ac:dyDescent="0.2">
      <c r="A400" s="262">
        <v>51103</v>
      </c>
      <c r="B400" s="262" t="s">
        <v>762</v>
      </c>
      <c r="C400" s="262"/>
      <c r="D400" s="262" t="s">
        <v>762</v>
      </c>
      <c r="E400" s="262">
        <v>51103</v>
      </c>
    </row>
    <row r="401" spans="1:5" ht="12.75" x14ac:dyDescent="0.2">
      <c r="A401" s="262">
        <v>51104</v>
      </c>
      <c r="B401" s="262" t="s">
        <v>360</v>
      </c>
      <c r="C401" s="262"/>
      <c r="D401" s="262" t="s">
        <v>360</v>
      </c>
      <c r="E401" s="262">
        <v>51104</v>
      </c>
    </row>
    <row r="402" spans="1:5" ht="12.75" x14ac:dyDescent="0.2">
      <c r="A402" s="262">
        <v>51105</v>
      </c>
      <c r="B402" s="262" t="s">
        <v>379</v>
      </c>
      <c r="C402" s="262"/>
      <c r="D402" s="262" t="s">
        <v>379</v>
      </c>
      <c r="E402" s="262">
        <v>51105</v>
      </c>
    </row>
    <row r="403" spans="1:5" ht="12.75" x14ac:dyDescent="0.2">
      <c r="A403" s="262">
        <v>60101</v>
      </c>
      <c r="B403" s="262" t="s">
        <v>190</v>
      </c>
      <c r="C403" s="262"/>
      <c r="D403" s="262" t="s">
        <v>190</v>
      </c>
      <c r="E403" s="262">
        <v>60101</v>
      </c>
    </row>
    <row r="404" spans="1:5" ht="12.75" x14ac:dyDescent="0.2">
      <c r="A404" s="262">
        <v>60102</v>
      </c>
      <c r="B404" s="262" t="s">
        <v>228</v>
      </c>
      <c r="C404" s="262"/>
      <c r="D404" s="262" t="s">
        <v>228</v>
      </c>
      <c r="E404" s="262">
        <v>60102</v>
      </c>
    </row>
    <row r="405" spans="1:5" ht="12.75" x14ac:dyDescent="0.2">
      <c r="A405" s="262">
        <v>60103</v>
      </c>
      <c r="B405" s="262" t="s">
        <v>267</v>
      </c>
      <c r="C405" s="262"/>
      <c r="D405" s="262" t="s">
        <v>267</v>
      </c>
      <c r="E405" s="262">
        <v>60103</v>
      </c>
    </row>
    <row r="406" spans="1:5" ht="12.75" x14ac:dyDescent="0.2">
      <c r="A406" s="262">
        <v>60104</v>
      </c>
      <c r="B406" s="262" t="s">
        <v>320</v>
      </c>
      <c r="C406" s="262"/>
      <c r="D406" s="262" t="s">
        <v>320</v>
      </c>
      <c r="E406" s="262">
        <v>60104</v>
      </c>
    </row>
    <row r="407" spans="1:5" ht="12.75" x14ac:dyDescent="0.2">
      <c r="A407" s="262">
        <v>60105</v>
      </c>
      <c r="B407" s="262" t="s">
        <v>362</v>
      </c>
      <c r="C407" s="262"/>
      <c r="D407" s="262" t="s">
        <v>362</v>
      </c>
      <c r="E407" s="262">
        <v>60105</v>
      </c>
    </row>
    <row r="408" spans="1:5" ht="12.75" x14ac:dyDescent="0.2">
      <c r="A408" s="262">
        <v>60106</v>
      </c>
      <c r="B408" s="262" t="s">
        <v>380</v>
      </c>
      <c r="C408" s="262"/>
      <c r="D408" s="262" t="s">
        <v>380</v>
      </c>
      <c r="E408" s="262">
        <v>60106</v>
      </c>
    </row>
    <row r="409" spans="1:5" ht="12.75" x14ac:dyDescent="0.2">
      <c r="A409" s="262">
        <v>60107</v>
      </c>
      <c r="B409" s="262" t="s">
        <v>385</v>
      </c>
      <c r="C409" s="262"/>
      <c r="D409" s="262" t="s">
        <v>385</v>
      </c>
      <c r="E409" s="262">
        <v>60107</v>
      </c>
    </row>
    <row r="410" spans="1:5" ht="12.75" x14ac:dyDescent="0.2">
      <c r="A410" s="262">
        <v>60108</v>
      </c>
      <c r="B410" s="262" t="s">
        <v>388</v>
      </c>
      <c r="C410" s="262"/>
      <c r="D410" s="262" t="s">
        <v>388</v>
      </c>
      <c r="E410" s="262">
        <v>60108</v>
      </c>
    </row>
    <row r="411" spans="1:5" ht="12.75" x14ac:dyDescent="0.2">
      <c r="A411" s="262">
        <v>60110</v>
      </c>
      <c r="B411" s="262" t="s">
        <v>391</v>
      </c>
      <c r="C411" s="262"/>
      <c r="D411" s="262" t="s">
        <v>391</v>
      </c>
      <c r="E411" s="262">
        <v>60110</v>
      </c>
    </row>
    <row r="412" spans="1:5" ht="12.75" x14ac:dyDescent="0.2">
      <c r="A412" s="262">
        <v>60111</v>
      </c>
      <c r="B412" s="262" t="s">
        <v>668</v>
      </c>
      <c r="C412" s="262"/>
      <c r="D412" s="262" t="s">
        <v>668</v>
      </c>
      <c r="E412" s="262">
        <v>60111</v>
      </c>
    </row>
    <row r="413" spans="1:5" ht="12.75" x14ac:dyDescent="0.2">
      <c r="A413" s="262">
        <v>60112</v>
      </c>
      <c r="B413" s="262" t="s">
        <v>392</v>
      </c>
      <c r="C413" s="262"/>
      <c r="D413" s="262" t="s">
        <v>392</v>
      </c>
      <c r="E413" s="262">
        <v>60112</v>
      </c>
    </row>
    <row r="414" spans="1:5" ht="12.75" x14ac:dyDescent="0.2">
      <c r="A414" s="262">
        <v>60113</v>
      </c>
      <c r="B414" s="262" t="s">
        <v>393</v>
      </c>
      <c r="C414" s="262"/>
      <c r="D414" s="262" t="s">
        <v>393</v>
      </c>
      <c r="E414" s="262">
        <v>60113</v>
      </c>
    </row>
    <row r="415" spans="1:5" ht="12.75" x14ac:dyDescent="0.2">
      <c r="A415" s="262">
        <v>60114</v>
      </c>
      <c r="B415" s="262" t="s">
        <v>394</v>
      </c>
      <c r="C415" s="262"/>
      <c r="D415" s="262" t="s">
        <v>394</v>
      </c>
      <c r="E415" s="262">
        <v>60114</v>
      </c>
    </row>
    <row r="416" spans="1:5" ht="12.75" x14ac:dyDescent="0.2">
      <c r="A416" s="262">
        <v>60115</v>
      </c>
      <c r="B416" s="262" t="s">
        <v>395</v>
      </c>
      <c r="C416" s="262"/>
      <c r="D416" s="262" t="s">
        <v>395</v>
      </c>
      <c r="E416" s="262">
        <v>60115</v>
      </c>
    </row>
    <row r="417" spans="1:5" ht="12.75" x14ac:dyDescent="0.2">
      <c r="A417" s="262">
        <v>60116</v>
      </c>
      <c r="B417" s="262" t="s">
        <v>396</v>
      </c>
      <c r="C417" s="262"/>
      <c r="D417" s="262" t="s">
        <v>396</v>
      </c>
      <c r="E417" s="262">
        <v>60116</v>
      </c>
    </row>
    <row r="418" spans="1:5" ht="12.75" x14ac:dyDescent="0.2">
      <c r="A418" s="262">
        <v>60201</v>
      </c>
      <c r="B418" s="262" t="s">
        <v>453</v>
      </c>
      <c r="C418" s="262"/>
      <c r="D418" s="262" t="s">
        <v>453</v>
      </c>
      <c r="E418" s="262">
        <v>60201</v>
      </c>
    </row>
    <row r="419" spans="1:5" ht="12.75" x14ac:dyDescent="0.2">
      <c r="A419" s="262">
        <v>60202</v>
      </c>
      <c r="B419" s="262" t="s">
        <v>230</v>
      </c>
      <c r="C419" s="262"/>
      <c r="D419" s="262" t="s">
        <v>230</v>
      </c>
      <c r="E419" s="262">
        <v>60202</v>
      </c>
    </row>
    <row r="420" spans="1:5" ht="12.75" x14ac:dyDescent="0.2">
      <c r="A420" s="262">
        <v>60203</v>
      </c>
      <c r="B420" s="262" t="s">
        <v>270</v>
      </c>
      <c r="C420" s="262"/>
      <c r="D420" s="262" t="s">
        <v>270</v>
      </c>
      <c r="E420" s="262">
        <v>60203</v>
      </c>
    </row>
    <row r="421" spans="1:5" ht="12.75" x14ac:dyDescent="0.2">
      <c r="A421" s="262">
        <v>60204</v>
      </c>
      <c r="B421" s="262" t="s">
        <v>326</v>
      </c>
      <c r="C421" s="262"/>
      <c r="D421" s="262" t="s">
        <v>326</v>
      </c>
      <c r="E421" s="262">
        <v>60204</v>
      </c>
    </row>
    <row r="422" spans="1:5" ht="12.75" x14ac:dyDescent="0.2">
      <c r="A422" s="262">
        <v>60205</v>
      </c>
      <c r="B422" s="262" t="s">
        <v>646</v>
      </c>
      <c r="C422" s="262"/>
      <c r="D422" s="262" t="s">
        <v>646</v>
      </c>
      <c r="E422" s="262">
        <v>60205</v>
      </c>
    </row>
    <row r="423" spans="1:5" ht="12.75" x14ac:dyDescent="0.2">
      <c r="A423" s="262">
        <v>60206</v>
      </c>
      <c r="B423" s="262" t="s">
        <v>382</v>
      </c>
      <c r="C423" s="262"/>
      <c r="D423" s="262" t="s">
        <v>382</v>
      </c>
      <c r="E423" s="262">
        <v>60206</v>
      </c>
    </row>
    <row r="424" spans="1:5" ht="12.75" x14ac:dyDescent="0.2">
      <c r="A424" s="262">
        <v>60301</v>
      </c>
      <c r="B424" s="262" t="s">
        <v>196</v>
      </c>
      <c r="C424" s="262"/>
      <c r="D424" s="262" t="s">
        <v>196</v>
      </c>
      <c r="E424" s="262">
        <v>60301</v>
      </c>
    </row>
    <row r="425" spans="1:5" ht="12.75" x14ac:dyDescent="0.2">
      <c r="A425" s="262">
        <v>60302</v>
      </c>
      <c r="B425" s="262" t="s">
        <v>548</v>
      </c>
      <c r="C425" s="262"/>
      <c r="D425" s="262" t="s">
        <v>548</v>
      </c>
      <c r="E425" s="262">
        <v>60302</v>
      </c>
    </row>
    <row r="426" spans="1:5" ht="12.75" x14ac:dyDescent="0.2">
      <c r="A426" s="262">
        <v>60303</v>
      </c>
      <c r="B426" s="262" t="s">
        <v>277</v>
      </c>
      <c r="C426" s="262"/>
      <c r="D426" s="262" t="s">
        <v>277</v>
      </c>
      <c r="E426" s="262">
        <v>60303</v>
      </c>
    </row>
    <row r="427" spans="1:5" ht="12.75" x14ac:dyDescent="0.2">
      <c r="A427" s="262">
        <v>60304</v>
      </c>
      <c r="B427" s="262" t="s">
        <v>332</v>
      </c>
      <c r="C427" s="262"/>
      <c r="D427" s="262" t="s">
        <v>332</v>
      </c>
      <c r="E427" s="262">
        <v>60304</v>
      </c>
    </row>
    <row r="428" spans="1:5" ht="12.75" x14ac:dyDescent="0.2">
      <c r="A428" s="262">
        <v>60305</v>
      </c>
      <c r="B428" s="262" t="s">
        <v>371</v>
      </c>
      <c r="C428" s="262"/>
      <c r="D428" s="262" t="s">
        <v>371</v>
      </c>
      <c r="E428" s="262">
        <v>60305</v>
      </c>
    </row>
    <row r="429" spans="1:5" ht="12.75" x14ac:dyDescent="0.2">
      <c r="A429" s="262">
        <v>60306</v>
      </c>
      <c r="B429" s="262" t="s">
        <v>383</v>
      </c>
      <c r="C429" s="262"/>
      <c r="D429" s="262" t="s">
        <v>383</v>
      </c>
      <c r="E429" s="262">
        <v>60306</v>
      </c>
    </row>
    <row r="430" spans="1:5" ht="12.75" x14ac:dyDescent="0.2">
      <c r="A430" s="262">
        <v>60307</v>
      </c>
      <c r="B430" s="262" t="s">
        <v>664</v>
      </c>
      <c r="C430" s="262"/>
      <c r="D430" s="262" t="s">
        <v>664</v>
      </c>
      <c r="E430" s="262">
        <v>60307</v>
      </c>
    </row>
    <row r="431" spans="1:5" ht="12.75" x14ac:dyDescent="0.2">
      <c r="A431" s="262">
        <v>60308</v>
      </c>
      <c r="B431" s="262" t="s">
        <v>389</v>
      </c>
      <c r="C431" s="262"/>
      <c r="D431" s="262" t="s">
        <v>389</v>
      </c>
      <c r="E431" s="262">
        <v>60308</v>
      </c>
    </row>
    <row r="432" spans="1:5" ht="12.75" x14ac:dyDescent="0.2">
      <c r="A432" s="262">
        <v>60309</v>
      </c>
      <c r="B432" s="262" t="s">
        <v>390</v>
      </c>
      <c r="C432" s="262"/>
      <c r="D432" s="262" t="s">
        <v>390</v>
      </c>
      <c r="E432" s="262">
        <v>60309</v>
      </c>
    </row>
    <row r="433" spans="1:5" ht="12.75" x14ac:dyDescent="0.2">
      <c r="A433" s="262">
        <v>60401</v>
      </c>
      <c r="B433" s="262" t="s">
        <v>200</v>
      </c>
      <c r="C433" s="262"/>
      <c r="D433" s="262" t="s">
        <v>200</v>
      </c>
      <c r="E433" s="262">
        <v>60401</v>
      </c>
    </row>
    <row r="434" spans="1:5" ht="12.75" x14ac:dyDescent="0.2">
      <c r="A434" s="262">
        <v>60402</v>
      </c>
      <c r="B434" s="262" t="s">
        <v>763</v>
      </c>
      <c r="C434" s="262"/>
      <c r="D434" s="262" t="s">
        <v>763</v>
      </c>
      <c r="E434" s="262">
        <v>60402</v>
      </c>
    </row>
    <row r="435" spans="1:5" ht="12.75" x14ac:dyDescent="0.2">
      <c r="A435" s="262">
        <v>60403</v>
      </c>
      <c r="B435" s="262" t="s">
        <v>282</v>
      </c>
      <c r="C435" s="262"/>
      <c r="D435" s="262" t="s">
        <v>282</v>
      </c>
      <c r="E435" s="262">
        <v>60403</v>
      </c>
    </row>
    <row r="436" spans="1:5" ht="12.75" x14ac:dyDescent="0.2">
      <c r="A436" s="262">
        <v>60501</v>
      </c>
      <c r="B436" s="262" t="s">
        <v>480</v>
      </c>
      <c r="C436" s="262"/>
      <c r="D436" s="262" t="s">
        <v>480</v>
      </c>
      <c r="E436" s="262">
        <v>60501</v>
      </c>
    </row>
    <row r="437" spans="1:5" ht="12.75" x14ac:dyDescent="0.2">
      <c r="A437" s="262">
        <v>60502</v>
      </c>
      <c r="B437" s="262" t="s">
        <v>239</v>
      </c>
      <c r="C437" s="262"/>
      <c r="D437" s="262" t="s">
        <v>239</v>
      </c>
      <c r="E437" s="262">
        <v>60502</v>
      </c>
    </row>
    <row r="438" spans="1:5" ht="12.75" x14ac:dyDescent="0.2">
      <c r="A438" s="262">
        <v>60503</v>
      </c>
      <c r="B438" s="262" t="s">
        <v>290</v>
      </c>
      <c r="C438" s="262"/>
      <c r="D438" s="262" t="s">
        <v>290</v>
      </c>
      <c r="E438" s="262">
        <v>60503</v>
      </c>
    </row>
    <row r="439" spans="1:5" ht="12.75" x14ac:dyDescent="0.2">
      <c r="A439" s="262">
        <v>60504</v>
      </c>
      <c r="B439" s="262" t="s">
        <v>631</v>
      </c>
      <c r="C439" s="262"/>
      <c r="D439" s="262" t="s">
        <v>631</v>
      </c>
      <c r="E439" s="262">
        <v>60504</v>
      </c>
    </row>
    <row r="440" spans="1:5" ht="12.75" x14ac:dyDescent="0.2">
      <c r="A440" s="262">
        <v>60505</v>
      </c>
      <c r="B440" s="262" t="s">
        <v>373</v>
      </c>
      <c r="C440" s="262"/>
      <c r="D440" s="262" t="s">
        <v>373</v>
      </c>
      <c r="E440" s="262">
        <v>60505</v>
      </c>
    </row>
    <row r="441" spans="1:5" ht="12.75" x14ac:dyDescent="0.2">
      <c r="A441" s="262">
        <v>60506</v>
      </c>
      <c r="B441" s="262" t="s">
        <v>660</v>
      </c>
      <c r="C441" s="262"/>
      <c r="D441" s="262" t="s">
        <v>660</v>
      </c>
      <c r="E441" s="262">
        <v>60506</v>
      </c>
    </row>
    <row r="442" spans="1:5" ht="12.75" x14ac:dyDescent="0.2">
      <c r="A442" s="262">
        <v>60601</v>
      </c>
      <c r="B442" s="262" t="s">
        <v>764</v>
      </c>
      <c r="C442" s="262"/>
      <c r="D442" s="262" t="s">
        <v>764</v>
      </c>
      <c r="E442" s="262">
        <v>60601</v>
      </c>
    </row>
    <row r="443" spans="1:5" ht="12.75" x14ac:dyDescent="0.2">
      <c r="A443" s="262">
        <v>60602</v>
      </c>
      <c r="B443" s="262" t="s">
        <v>765</v>
      </c>
      <c r="C443" s="262"/>
      <c r="D443" s="262" t="s">
        <v>765</v>
      </c>
      <c r="E443" s="262">
        <v>60602</v>
      </c>
    </row>
    <row r="444" spans="1:5" ht="12.75" x14ac:dyDescent="0.2">
      <c r="A444" s="262">
        <v>60603</v>
      </c>
      <c r="B444" s="262" t="s">
        <v>766</v>
      </c>
      <c r="C444" s="262"/>
      <c r="D444" s="262" t="s">
        <v>766</v>
      </c>
      <c r="E444" s="262">
        <v>60603</v>
      </c>
    </row>
    <row r="445" spans="1:5" ht="12.75" x14ac:dyDescent="0.2">
      <c r="A445" s="262">
        <v>60701</v>
      </c>
      <c r="B445" s="262" t="s">
        <v>214</v>
      </c>
      <c r="C445" s="262"/>
      <c r="D445" s="262" t="s">
        <v>214</v>
      </c>
      <c r="E445" s="262">
        <v>60701</v>
      </c>
    </row>
    <row r="446" spans="1:5" ht="12.75" x14ac:dyDescent="0.2">
      <c r="A446" s="262">
        <v>60703</v>
      </c>
      <c r="B446" s="262" t="s">
        <v>615</v>
      </c>
      <c r="C446" s="262"/>
      <c r="D446" s="262" t="s">
        <v>615</v>
      </c>
      <c r="E446" s="262">
        <v>60703</v>
      </c>
    </row>
    <row r="447" spans="1:5" ht="12.75" x14ac:dyDescent="0.2">
      <c r="A447" s="262">
        <v>60704</v>
      </c>
      <c r="B447" s="262" t="s">
        <v>636</v>
      </c>
      <c r="C447" s="262"/>
      <c r="D447" s="262" t="s">
        <v>636</v>
      </c>
      <c r="E447" s="262">
        <v>60704</v>
      </c>
    </row>
    <row r="448" spans="1:5" ht="12.75" x14ac:dyDescent="0.2">
      <c r="A448" s="262">
        <v>60801</v>
      </c>
      <c r="B448" s="262" t="s">
        <v>215</v>
      </c>
      <c r="C448" s="262"/>
      <c r="D448" s="262" t="s">
        <v>215</v>
      </c>
      <c r="E448" s="262">
        <v>60801</v>
      </c>
    </row>
    <row r="449" spans="1:5" ht="12.75" x14ac:dyDescent="0.2">
      <c r="A449" s="262">
        <v>60802</v>
      </c>
      <c r="B449" s="262" t="s">
        <v>248</v>
      </c>
      <c r="C449" s="262"/>
      <c r="D449" s="262" t="s">
        <v>248</v>
      </c>
      <c r="E449" s="262">
        <v>60802</v>
      </c>
    </row>
    <row r="450" spans="1:5" ht="12.75" x14ac:dyDescent="0.2">
      <c r="A450" s="262">
        <v>60803</v>
      </c>
      <c r="B450" s="262" t="s">
        <v>767</v>
      </c>
      <c r="C450" s="262"/>
      <c r="D450" s="262" t="s">
        <v>767</v>
      </c>
      <c r="E450" s="262">
        <v>60803</v>
      </c>
    </row>
    <row r="451" spans="1:5" ht="12.75" x14ac:dyDescent="0.2">
      <c r="A451" s="262">
        <v>60804</v>
      </c>
      <c r="B451" s="262" t="s">
        <v>356</v>
      </c>
      <c r="C451" s="262"/>
      <c r="D451" s="262" t="s">
        <v>356</v>
      </c>
      <c r="E451" s="262">
        <v>60804</v>
      </c>
    </row>
    <row r="452" spans="1:5" ht="12.75" x14ac:dyDescent="0.2">
      <c r="A452" s="262">
        <v>60805</v>
      </c>
      <c r="B452" s="262" t="s">
        <v>375</v>
      </c>
      <c r="C452" s="262"/>
      <c r="D452" s="262" t="s">
        <v>375</v>
      </c>
      <c r="E452" s="262">
        <v>60805</v>
      </c>
    </row>
    <row r="453" spans="1:5" ht="12.75" x14ac:dyDescent="0.2">
      <c r="A453" s="262">
        <v>60806</v>
      </c>
      <c r="B453" s="262" t="s">
        <v>768</v>
      </c>
      <c r="C453" s="262"/>
      <c r="D453" s="262" t="s">
        <v>768</v>
      </c>
      <c r="E453" s="262">
        <v>60806</v>
      </c>
    </row>
    <row r="454" spans="1:5" ht="12.75" x14ac:dyDescent="0.2">
      <c r="A454" s="262">
        <v>60901</v>
      </c>
      <c r="B454" s="262" t="s">
        <v>219</v>
      </c>
      <c r="C454" s="262"/>
      <c r="D454" s="262" t="s">
        <v>219</v>
      </c>
      <c r="E454" s="262">
        <v>60901</v>
      </c>
    </row>
    <row r="455" spans="1:5" ht="12.75" x14ac:dyDescent="0.2">
      <c r="A455" s="262">
        <v>61001</v>
      </c>
      <c r="B455" s="262" t="s">
        <v>222</v>
      </c>
      <c r="C455" s="262"/>
      <c r="D455" s="262" t="s">
        <v>222</v>
      </c>
      <c r="E455" s="262">
        <v>61001</v>
      </c>
    </row>
    <row r="456" spans="1:5" ht="12.75" x14ac:dyDescent="0.2">
      <c r="A456" s="262">
        <v>61002</v>
      </c>
      <c r="B456" s="262" t="s">
        <v>258</v>
      </c>
      <c r="C456" s="262"/>
      <c r="D456" s="262" t="s">
        <v>258</v>
      </c>
      <c r="E456" s="262">
        <v>61002</v>
      </c>
    </row>
    <row r="457" spans="1:5" ht="12.75" x14ac:dyDescent="0.2">
      <c r="A457" s="262">
        <v>61003</v>
      </c>
      <c r="B457" s="262" t="s">
        <v>310</v>
      </c>
      <c r="C457" s="262"/>
      <c r="D457" s="262" t="s">
        <v>310</v>
      </c>
      <c r="E457" s="262">
        <v>61003</v>
      </c>
    </row>
    <row r="458" spans="1:5" ht="12.75" x14ac:dyDescent="0.2">
      <c r="A458" s="262">
        <v>61004</v>
      </c>
      <c r="B458" s="262" t="s">
        <v>359</v>
      </c>
      <c r="C458" s="262"/>
      <c r="D458" s="262" t="s">
        <v>359</v>
      </c>
      <c r="E458" s="262">
        <v>61004</v>
      </c>
    </row>
    <row r="459" spans="1:5" ht="12.75" x14ac:dyDescent="0.2">
      <c r="A459" s="262">
        <v>61101</v>
      </c>
      <c r="B459" s="262" t="s">
        <v>519</v>
      </c>
      <c r="C459" s="262"/>
      <c r="D459" s="262" t="s">
        <v>519</v>
      </c>
      <c r="E459" s="262">
        <v>61101</v>
      </c>
    </row>
    <row r="460" spans="1:5" ht="12.75" x14ac:dyDescent="0.2">
      <c r="A460" s="262">
        <v>61102</v>
      </c>
      <c r="B460" s="262" t="s">
        <v>586</v>
      </c>
      <c r="C460" s="262"/>
      <c r="D460" s="262" t="s">
        <v>586</v>
      </c>
      <c r="E460" s="262">
        <v>61102</v>
      </c>
    </row>
    <row r="461" spans="1:5" ht="12.75" x14ac:dyDescent="0.2">
      <c r="A461" s="262">
        <v>61103</v>
      </c>
      <c r="B461" s="262" t="s">
        <v>701</v>
      </c>
      <c r="C461" s="262"/>
      <c r="D461" s="262" t="s">
        <v>701</v>
      </c>
      <c r="E461" s="262">
        <v>61103</v>
      </c>
    </row>
    <row r="462" spans="1:5" ht="12.75" x14ac:dyDescent="0.2">
      <c r="A462" s="262">
        <v>61201</v>
      </c>
      <c r="B462" s="262" t="s">
        <v>700</v>
      </c>
      <c r="C462" s="262"/>
      <c r="D462" s="262" t="s">
        <v>700</v>
      </c>
      <c r="E462" s="262">
        <v>61201</v>
      </c>
    </row>
    <row r="463" spans="1:5" ht="12.75" x14ac:dyDescent="0.2">
      <c r="A463" s="262">
        <v>61301</v>
      </c>
      <c r="B463" s="262" t="s">
        <v>704</v>
      </c>
      <c r="C463" s="262"/>
      <c r="D463" s="262" t="s">
        <v>704</v>
      </c>
      <c r="E463" s="262">
        <v>61301</v>
      </c>
    </row>
    <row r="464" spans="1:5" ht="12.75" x14ac:dyDescent="0.2">
      <c r="A464" s="262">
        <v>70101</v>
      </c>
      <c r="B464" s="262" t="s">
        <v>444</v>
      </c>
      <c r="C464" s="262"/>
      <c r="D464" s="262" t="s">
        <v>444</v>
      </c>
      <c r="E464" s="262">
        <v>70101</v>
      </c>
    </row>
    <row r="465" spans="1:5" ht="12.75" x14ac:dyDescent="0.2">
      <c r="A465" s="262">
        <v>70102</v>
      </c>
      <c r="B465" s="262" t="s">
        <v>531</v>
      </c>
      <c r="C465" s="262"/>
      <c r="D465" s="262" t="s">
        <v>531</v>
      </c>
      <c r="E465" s="262">
        <v>70102</v>
      </c>
    </row>
    <row r="466" spans="1:5" ht="12.75" x14ac:dyDescent="0.2">
      <c r="A466" s="262">
        <v>70103</v>
      </c>
      <c r="B466" s="262" t="s">
        <v>594</v>
      </c>
      <c r="C466" s="262"/>
      <c r="D466" s="262" t="s">
        <v>594</v>
      </c>
      <c r="E466" s="262">
        <v>70103</v>
      </c>
    </row>
    <row r="467" spans="1:5" ht="12.75" x14ac:dyDescent="0.2">
      <c r="A467" s="262">
        <v>70104</v>
      </c>
      <c r="B467" s="262" t="s">
        <v>621</v>
      </c>
      <c r="C467" s="262"/>
      <c r="D467" s="262" t="s">
        <v>621</v>
      </c>
      <c r="E467" s="262">
        <v>70104</v>
      </c>
    </row>
    <row r="468" spans="1:5" ht="12.75" x14ac:dyDescent="0.2">
      <c r="A468" s="262">
        <v>70201</v>
      </c>
      <c r="B468" s="262" t="s">
        <v>455</v>
      </c>
      <c r="C468" s="262"/>
      <c r="D468" s="262" t="s">
        <v>455</v>
      </c>
      <c r="E468" s="262">
        <v>70201</v>
      </c>
    </row>
    <row r="469" spans="1:5" ht="12.75" x14ac:dyDescent="0.2">
      <c r="A469" s="262">
        <v>70202</v>
      </c>
      <c r="B469" s="262" t="s">
        <v>539</v>
      </c>
      <c r="C469" s="262"/>
      <c r="D469" s="262" t="s">
        <v>539</v>
      </c>
      <c r="E469" s="262">
        <v>70202</v>
      </c>
    </row>
    <row r="470" spans="1:5" ht="12.75" x14ac:dyDescent="0.2">
      <c r="A470" s="262">
        <v>70203</v>
      </c>
      <c r="B470" s="262" t="s">
        <v>769</v>
      </c>
      <c r="C470" s="262"/>
      <c r="D470" s="262" t="s">
        <v>769</v>
      </c>
      <c r="E470" s="262">
        <v>70203</v>
      </c>
    </row>
    <row r="471" spans="1:5" ht="12.75" x14ac:dyDescent="0.2">
      <c r="A471" s="262">
        <v>70204</v>
      </c>
      <c r="B471" s="262" t="s">
        <v>623</v>
      </c>
      <c r="C471" s="262"/>
      <c r="D471" s="262" t="s">
        <v>623</v>
      </c>
      <c r="E471" s="262">
        <v>70204</v>
      </c>
    </row>
    <row r="472" spans="1:5" ht="12.75" x14ac:dyDescent="0.2">
      <c r="A472" s="262">
        <v>70205</v>
      </c>
      <c r="B472" s="262" t="s">
        <v>647</v>
      </c>
      <c r="C472" s="262"/>
      <c r="D472" s="262" t="s">
        <v>647</v>
      </c>
      <c r="E472" s="262">
        <v>70205</v>
      </c>
    </row>
    <row r="473" spans="1:5" ht="12.75" x14ac:dyDescent="0.2">
      <c r="A473" s="262">
        <v>70206</v>
      </c>
      <c r="B473" s="262" t="s">
        <v>658</v>
      </c>
      <c r="C473" s="262"/>
      <c r="D473" s="262" t="s">
        <v>658</v>
      </c>
      <c r="E473" s="262">
        <v>70206</v>
      </c>
    </row>
    <row r="474" spans="1:5" ht="12.75" x14ac:dyDescent="0.2">
      <c r="A474" s="262">
        <v>70207</v>
      </c>
      <c r="B474" s="262" t="s">
        <v>662</v>
      </c>
      <c r="C474" s="262"/>
      <c r="D474" s="262" t="s">
        <v>662</v>
      </c>
      <c r="E474" s="262">
        <v>70207</v>
      </c>
    </row>
    <row r="475" spans="1:5" ht="12.75" x14ac:dyDescent="0.2">
      <c r="A475" s="262">
        <v>70301</v>
      </c>
      <c r="B475" s="262" t="s">
        <v>197</v>
      </c>
      <c r="C475" s="262"/>
      <c r="D475" s="262" t="s">
        <v>197</v>
      </c>
      <c r="E475" s="262">
        <v>70301</v>
      </c>
    </row>
    <row r="476" spans="1:5" ht="12.75" x14ac:dyDescent="0.2">
      <c r="A476" s="262">
        <v>70302</v>
      </c>
      <c r="B476" s="262" t="s">
        <v>233</v>
      </c>
      <c r="C476" s="262"/>
      <c r="D476" s="262" t="s">
        <v>233</v>
      </c>
      <c r="E476" s="262">
        <v>70302</v>
      </c>
    </row>
    <row r="477" spans="1:5" ht="12.75" x14ac:dyDescent="0.2">
      <c r="A477" s="262">
        <v>70303</v>
      </c>
      <c r="B477" s="262" t="s">
        <v>278</v>
      </c>
      <c r="C477" s="262"/>
      <c r="D477" s="262" t="s">
        <v>278</v>
      </c>
      <c r="E477" s="262">
        <v>70303</v>
      </c>
    </row>
    <row r="478" spans="1:5" ht="12.75" x14ac:dyDescent="0.2">
      <c r="A478" s="262">
        <v>70304</v>
      </c>
      <c r="B478" s="262" t="s">
        <v>334</v>
      </c>
      <c r="C478" s="262"/>
      <c r="D478" s="262" t="s">
        <v>334</v>
      </c>
      <c r="E478" s="262">
        <v>70304</v>
      </c>
    </row>
    <row r="479" spans="1:5" ht="12.75" x14ac:dyDescent="0.2">
      <c r="A479" s="262">
        <v>70305</v>
      </c>
      <c r="B479" s="262" t="s">
        <v>770</v>
      </c>
      <c r="C479" s="262"/>
      <c r="D479" s="262" t="s">
        <v>770</v>
      </c>
      <c r="E479" s="262">
        <v>70305</v>
      </c>
    </row>
    <row r="480" spans="1:5" ht="12.75" x14ac:dyDescent="0.2">
      <c r="A480" s="262">
        <v>70306</v>
      </c>
      <c r="B480" s="262" t="s">
        <v>659</v>
      </c>
      <c r="C480" s="262"/>
      <c r="D480" s="262" t="s">
        <v>659</v>
      </c>
      <c r="E480" s="262">
        <v>70306</v>
      </c>
    </row>
    <row r="481" spans="1:5" ht="12.75" x14ac:dyDescent="0.2">
      <c r="A481" s="262">
        <v>70307</v>
      </c>
      <c r="B481" s="262" t="s">
        <v>665</v>
      </c>
      <c r="C481" s="262"/>
      <c r="D481" s="262" t="s">
        <v>665</v>
      </c>
      <c r="E481" s="262">
        <v>70307</v>
      </c>
    </row>
    <row r="482" spans="1:5" ht="12.75" x14ac:dyDescent="0.2">
      <c r="A482" s="262">
        <v>70401</v>
      </c>
      <c r="B482" s="262" t="s">
        <v>201</v>
      </c>
      <c r="C482" s="262"/>
      <c r="D482" s="262" t="s">
        <v>201</v>
      </c>
      <c r="E482" s="262">
        <v>70401</v>
      </c>
    </row>
    <row r="483" spans="1:5" ht="12.75" x14ac:dyDescent="0.2">
      <c r="A483" s="262">
        <v>70402</v>
      </c>
      <c r="B483" s="262" t="s">
        <v>235</v>
      </c>
      <c r="C483" s="262"/>
      <c r="D483" s="262" t="s">
        <v>235</v>
      </c>
      <c r="E483" s="262">
        <v>70402</v>
      </c>
    </row>
    <row r="484" spans="1:5" ht="12.75" x14ac:dyDescent="0.2">
      <c r="A484" s="262">
        <v>70403</v>
      </c>
      <c r="B484" s="262" t="s">
        <v>284</v>
      </c>
      <c r="C484" s="262"/>
      <c r="D484" s="262" t="s">
        <v>284</v>
      </c>
      <c r="E484" s="262">
        <v>70403</v>
      </c>
    </row>
    <row r="485" spans="1:5" ht="12.75" x14ac:dyDescent="0.2">
      <c r="A485" s="262">
        <v>70404</v>
      </c>
      <c r="B485" s="262" t="s">
        <v>339</v>
      </c>
      <c r="C485" s="262"/>
      <c r="D485" s="262" t="s">
        <v>339</v>
      </c>
      <c r="E485" s="262">
        <v>70404</v>
      </c>
    </row>
    <row r="486" spans="1:5" ht="12.75" x14ac:dyDescent="0.2">
      <c r="A486" s="262">
        <v>70501</v>
      </c>
      <c r="B486" s="262" t="s">
        <v>206</v>
      </c>
      <c r="C486" s="262"/>
      <c r="D486" s="262" t="s">
        <v>206</v>
      </c>
      <c r="E486" s="262">
        <v>70501</v>
      </c>
    </row>
    <row r="487" spans="1:5" ht="12.75" x14ac:dyDescent="0.2">
      <c r="A487" s="262">
        <v>70502</v>
      </c>
      <c r="B487" s="262" t="s">
        <v>567</v>
      </c>
      <c r="C487" s="262"/>
      <c r="D487" s="262" t="s">
        <v>567</v>
      </c>
      <c r="E487" s="262">
        <v>70502</v>
      </c>
    </row>
    <row r="488" spans="1:5" ht="12.75" x14ac:dyDescent="0.2">
      <c r="A488" s="262">
        <v>70503</v>
      </c>
      <c r="B488" s="262" t="s">
        <v>291</v>
      </c>
      <c r="C488" s="262"/>
      <c r="D488" s="262" t="s">
        <v>291</v>
      </c>
      <c r="E488" s="262">
        <v>70503</v>
      </c>
    </row>
    <row r="489" spans="1:5" ht="12.75" x14ac:dyDescent="0.2">
      <c r="A489" s="262">
        <v>70601</v>
      </c>
      <c r="B489" s="262" t="s">
        <v>488</v>
      </c>
      <c r="C489" s="262"/>
      <c r="D489" s="262" t="s">
        <v>488</v>
      </c>
      <c r="E489" s="262">
        <v>70601</v>
      </c>
    </row>
    <row r="490" spans="1:5" ht="12.75" x14ac:dyDescent="0.2">
      <c r="A490" s="262">
        <v>70602</v>
      </c>
      <c r="B490" s="262" t="s">
        <v>574</v>
      </c>
      <c r="C490" s="262"/>
      <c r="D490" s="262" t="s">
        <v>574</v>
      </c>
      <c r="E490" s="262">
        <v>70602</v>
      </c>
    </row>
    <row r="491" spans="1:5" ht="12.75" x14ac:dyDescent="0.2">
      <c r="A491" s="262">
        <v>70603</v>
      </c>
      <c r="B491" s="262" t="s">
        <v>611</v>
      </c>
      <c r="C491" s="262"/>
      <c r="D491" s="262" t="s">
        <v>611</v>
      </c>
      <c r="E491" s="262">
        <v>70603</v>
      </c>
    </row>
    <row r="492" spans="1:5" ht="12.75" x14ac:dyDescent="0.2">
      <c r="A492" s="262">
        <v>70604</v>
      </c>
      <c r="B492" s="262" t="s">
        <v>635</v>
      </c>
      <c r="C492" s="262"/>
      <c r="D492" s="262" t="s">
        <v>635</v>
      </c>
      <c r="E492" s="262">
        <v>70604</v>
      </c>
    </row>
    <row r="493" spans="1:5" ht="12.75" x14ac:dyDescent="0.2">
      <c r="A493" s="263">
        <v>70605</v>
      </c>
      <c r="B493" s="262" t="s">
        <v>652</v>
      </c>
      <c r="C493" s="262"/>
      <c r="D493" s="262" t="s">
        <v>652</v>
      </c>
      <c r="E493" s="263">
        <v>70605</v>
      </c>
    </row>
  </sheetData>
  <sheetProtection algorithmName="SHA-512" hashValue="IsdG5IpEHHQRqqk4TFfmcr1bmtI7jVbCDJTyIUIyR6jAxqvLj8Zor9qeFDBJKMUaMjjjIWL2NClzO19dL0iT/g==" saltValue="ZQD6HtPvUO9+Flp1dN+8mw==" spinCount="100000" sheet="1" objects="1" scenarios="1"/>
  <autoFilter ref="A1:E1" xr:uid="{00000000-0009-0000-0000-000000000000}"/>
  <pageMargins left="0.25" right="0.25" top="0.16" bottom="0.17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>
    <pageSetUpPr fitToPage="1"/>
  </sheetPr>
  <dimension ref="A1:T26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158" customWidth="1"/>
    <col min="2" max="2" width="16.28515625" style="111" customWidth="1"/>
    <col min="3" max="12" width="12.42578125" style="111" customWidth="1"/>
    <col min="13" max="13" width="8.42578125" style="111" customWidth="1"/>
    <col min="14" max="16384" width="11.42578125" style="111"/>
  </cols>
  <sheetData>
    <row r="1" spans="1:20" ht="20.25" customHeight="1" x14ac:dyDescent="0.3">
      <c r="A1" s="382">
        <v>1</v>
      </c>
      <c r="B1" s="159" t="s">
        <v>117</v>
      </c>
      <c r="C1" s="160"/>
    </row>
    <row r="2" spans="1:20" ht="18.75" x14ac:dyDescent="0.3">
      <c r="A2" s="382">
        <v>2</v>
      </c>
      <c r="B2" s="159" t="s">
        <v>420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20" s="8" customFormat="1" ht="19.5" thickBot="1" x14ac:dyDescent="0.35">
      <c r="A3" s="382">
        <v>3</v>
      </c>
      <c r="B3" s="381" t="s">
        <v>857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4"/>
      <c r="N3" s="214"/>
      <c r="O3" s="214"/>
      <c r="P3" s="214"/>
      <c r="Q3" s="214"/>
      <c r="R3" s="214"/>
      <c r="S3" s="214"/>
      <c r="T3" s="214"/>
    </row>
    <row r="4" spans="1:20" ht="23.25" customHeight="1" thickTop="1" x14ac:dyDescent="0.25">
      <c r="A4" s="382">
        <v>4</v>
      </c>
      <c r="B4" s="526" t="s">
        <v>431</v>
      </c>
      <c r="C4" s="528" t="s">
        <v>818</v>
      </c>
      <c r="D4" s="529"/>
      <c r="E4" s="529"/>
      <c r="F4" s="529"/>
      <c r="G4" s="162"/>
      <c r="H4" s="528" t="s">
        <v>819</v>
      </c>
      <c r="I4" s="529"/>
      <c r="J4" s="529"/>
      <c r="K4" s="529"/>
      <c r="L4" s="529"/>
    </row>
    <row r="5" spans="1:20" ht="29.25" customHeight="1" thickBot="1" x14ac:dyDescent="0.3">
      <c r="A5" s="382">
        <v>5</v>
      </c>
      <c r="B5" s="527"/>
      <c r="C5" s="164" t="s">
        <v>0</v>
      </c>
      <c r="D5" s="398" t="s">
        <v>897</v>
      </c>
      <c r="E5" s="399" t="s">
        <v>898</v>
      </c>
      <c r="F5" s="400" t="s">
        <v>1545</v>
      </c>
      <c r="G5" s="163" t="s">
        <v>820</v>
      </c>
      <c r="H5" s="164" t="s">
        <v>0</v>
      </c>
      <c r="I5" s="398" t="s">
        <v>897</v>
      </c>
      <c r="J5" s="399" t="s">
        <v>898</v>
      </c>
      <c r="K5" s="400" t="s">
        <v>1545</v>
      </c>
      <c r="L5" s="163" t="s">
        <v>820</v>
      </c>
    </row>
    <row r="6" spans="1:20" ht="24" customHeight="1" thickTop="1" thickBot="1" x14ac:dyDescent="0.3">
      <c r="A6" s="382">
        <v>6</v>
      </c>
      <c r="B6" s="401" t="s">
        <v>0</v>
      </c>
      <c r="C6" s="165">
        <f>SUM(C7:C14)</f>
        <v>0</v>
      </c>
      <c r="D6" s="166">
        <f>SUM(D7:D14)</f>
        <v>0</v>
      </c>
      <c r="E6" s="167">
        <f t="shared" ref="E6:G6" si="0">SUM(E7:E14)</f>
        <v>0</v>
      </c>
      <c r="F6" s="167">
        <f t="shared" si="0"/>
        <v>0</v>
      </c>
      <c r="G6" s="169">
        <f t="shared" si="0"/>
        <v>0</v>
      </c>
      <c r="H6" s="165">
        <f>SUM(H7:H14)</f>
        <v>0</v>
      </c>
      <c r="I6" s="166">
        <f>SUM(I7:I14)</f>
        <v>0</v>
      </c>
      <c r="J6" s="167">
        <f t="shared" ref="J6:L6" si="1">SUM(J7:J14)</f>
        <v>0</v>
      </c>
      <c r="K6" s="167">
        <f t="shared" si="1"/>
        <v>0</v>
      </c>
      <c r="L6" s="169">
        <f t="shared" si="1"/>
        <v>0</v>
      </c>
    </row>
    <row r="7" spans="1:20" ht="21.75" customHeight="1" x14ac:dyDescent="0.25">
      <c r="A7" s="382">
        <v>7</v>
      </c>
      <c r="B7" s="296">
        <v>12</v>
      </c>
      <c r="C7" s="127">
        <f t="shared" ref="C7:C14" si="2">+D7+F7+E7</f>
        <v>0</v>
      </c>
      <c r="D7" s="357"/>
      <c r="E7" s="358"/>
      <c r="F7" s="358"/>
      <c r="G7" s="359"/>
      <c r="H7" s="127">
        <f t="shared" ref="H7:H14" si="3">+I7+K7+J7</f>
        <v>0</v>
      </c>
      <c r="I7" s="357"/>
      <c r="J7" s="358"/>
      <c r="K7" s="358"/>
      <c r="L7" s="359"/>
      <c r="M7" s="170" t="str">
        <f t="shared" ref="M7:M14" si="4">IF(OR(AND(C7&gt;0,G7=""),AND(H7&gt;0,L7="")),"***",IF(OR(AND(L7&gt;0,H7=0),AND(G7&gt;0,C7=0)),"xxx",""))</f>
        <v/>
      </c>
    </row>
    <row r="8" spans="1:20" ht="21.75" customHeight="1" x14ac:dyDescent="0.25">
      <c r="A8" s="382">
        <v>8</v>
      </c>
      <c r="B8" s="296">
        <v>13</v>
      </c>
      <c r="C8" s="127">
        <f t="shared" si="2"/>
        <v>0</v>
      </c>
      <c r="D8" s="357"/>
      <c r="E8" s="358"/>
      <c r="F8" s="358"/>
      <c r="G8" s="359"/>
      <c r="H8" s="127">
        <f t="shared" si="3"/>
        <v>0</v>
      </c>
      <c r="I8" s="357"/>
      <c r="J8" s="358"/>
      <c r="K8" s="358"/>
      <c r="L8" s="359"/>
      <c r="M8" s="170" t="str">
        <f t="shared" si="4"/>
        <v/>
      </c>
    </row>
    <row r="9" spans="1:20" ht="21.75" customHeight="1" x14ac:dyDescent="0.25">
      <c r="A9" s="382">
        <v>9</v>
      </c>
      <c r="B9" s="296">
        <v>14</v>
      </c>
      <c r="C9" s="127">
        <f t="shared" si="2"/>
        <v>0</v>
      </c>
      <c r="D9" s="357"/>
      <c r="E9" s="358"/>
      <c r="F9" s="358"/>
      <c r="G9" s="359"/>
      <c r="H9" s="127">
        <f t="shared" si="3"/>
        <v>0</v>
      </c>
      <c r="I9" s="357"/>
      <c r="J9" s="358"/>
      <c r="K9" s="358"/>
      <c r="L9" s="359"/>
      <c r="M9" s="170" t="str">
        <f t="shared" si="4"/>
        <v/>
      </c>
    </row>
    <row r="10" spans="1:20" ht="21.75" customHeight="1" x14ac:dyDescent="0.25">
      <c r="A10" s="382">
        <v>10</v>
      </c>
      <c r="B10" s="296">
        <v>15</v>
      </c>
      <c r="C10" s="127">
        <f t="shared" si="2"/>
        <v>0</v>
      </c>
      <c r="D10" s="357"/>
      <c r="E10" s="358"/>
      <c r="F10" s="358"/>
      <c r="G10" s="359"/>
      <c r="H10" s="127">
        <f t="shared" si="3"/>
        <v>0</v>
      </c>
      <c r="I10" s="357"/>
      <c r="J10" s="358"/>
      <c r="K10" s="358"/>
      <c r="L10" s="359"/>
      <c r="M10" s="170" t="str">
        <f t="shared" si="4"/>
        <v/>
      </c>
    </row>
    <row r="11" spans="1:20" ht="21.75" customHeight="1" x14ac:dyDescent="0.25">
      <c r="A11" s="382">
        <v>11</v>
      </c>
      <c r="B11" s="296">
        <v>16</v>
      </c>
      <c r="C11" s="127">
        <f t="shared" si="2"/>
        <v>0</v>
      </c>
      <c r="D11" s="357"/>
      <c r="E11" s="358"/>
      <c r="F11" s="358"/>
      <c r="G11" s="359"/>
      <c r="H11" s="127">
        <f t="shared" si="3"/>
        <v>0</v>
      </c>
      <c r="I11" s="357"/>
      <c r="J11" s="358"/>
      <c r="K11" s="358"/>
      <c r="L11" s="359"/>
      <c r="M11" s="170" t="str">
        <f t="shared" si="4"/>
        <v/>
      </c>
    </row>
    <row r="12" spans="1:20" ht="21.75" customHeight="1" x14ac:dyDescent="0.25">
      <c r="A12" s="382">
        <v>12</v>
      </c>
      <c r="B12" s="296">
        <v>17</v>
      </c>
      <c r="C12" s="127">
        <f t="shared" si="2"/>
        <v>0</v>
      </c>
      <c r="D12" s="357"/>
      <c r="E12" s="358"/>
      <c r="F12" s="358"/>
      <c r="G12" s="359"/>
      <c r="H12" s="127">
        <f t="shared" si="3"/>
        <v>0</v>
      </c>
      <c r="I12" s="357"/>
      <c r="J12" s="358"/>
      <c r="K12" s="358"/>
      <c r="L12" s="359"/>
      <c r="M12" s="170" t="str">
        <f t="shared" si="4"/>
        <v/>
      </c>
    </row>
    <row r="13" spans="1:20" ht="21.75" customHeight="1" x14ac:dyDescent="0.25">
      <c r="A13" s="382">
        <v>13</v>
      </c>
      <c r="B13" s="296">
        <v>18</v>
      </c>
      <c r="C13" s="127">
        <f t="shared" si="2"/>
        <v>0</v>
      </c>
      <c r="D13" s="357"/>
      <c r="E13" s="358"/>
      <c r="F13" s="358"/>
      <c r="G13" s="359"/>
      <c r="H13" s="127">
        <f t="shared" si="3"/>
        <v>0</v>
      </c>
      <c r="I13" s="357"/>
      <c r="J13" s="358"/>
      <c r="K13" s="358"/>
      <c r="L13" s="359"/>
      <c r="M13" s="170" t="str">
        <f t="shared" si="4"/>
        <v/>
      </c>
    </row>
    <row r="14" spans="1:20" ht="21.75" customHeight="1" thickBot="1" x14ac:dyDescent="0.3">
      <c r="A14" s="382">
        <v>14</v>
      </c>
      <c r="B14" s="298" t="s">
        <v>71</v>
      </c>
      <c r="C14" s="152">
        <f t="shared" si="2"/>
        <v>0</v>
      </c>
      <c r="D14" s="360"/>
      <c r="E14" s="361"/>
      <c r="F14" s="361"/>
      <c r="G14" s="362"/>
      <c r="H14" s="171">
        <f t="shared" si="3"/>
        <v>0</v>
      </c>
      <c r="I14" s="360"/>
      <c r="J14" s="361"/>
      <c r="K14" s="361"/>
      <c r="L14" s="362"/>
      <c r="M14" s="170" t="str">
        <f t="shared" si="4"/>
        <v/>
      </c>
    </row>
    <row r="15" spans="1:20" ht="21" customHeight="1" thickTop="1" x14ac:dyDescent="0.25">
      <c r="A15" s="382">
        <v>15</v>
      </c>
      <c r="B15" s="172"/>
      <c r="C15" s="530" t="str">
        <f>IF(OR(M7="***",M8="***",M9="***",M9="***",M10="***",M11="***",M12="***",M13="***",M14="***"),"*** = Indique la cantidad de hijos en la columna que corresponda. Si no hay hijos que indicar, anote un 0.","")</f>
        <v/>
      </c>
      <c r="D15" s="530"/>
      <c r="E15" s="530"/>
      <c r="F15" s="530"/>
      <c r="G15" s="530"/>
      <c r="H15" s="530"/>
      <c r="I15" s="530"/>
      <c r="J15" s="530"/>
      <c r="K15" s="530"/>
      <c r="L15" s="530"/>
      <c r="M15" s="173"/>
    </row>
    <row r="16" spans="1:20" ht="21" customHeight="1" x14ac:dyDescent="0.25">
      <c r="A16" s="382">
        <v>16</v>
      </c>
      <c r="C16" s="531" t="str">
        <f>IF(OR(M7="xxx",M8="xxx",M9="xxx",M10="xxx",M11="xxx",M12="xxx",M13="xxx",M14="xxx"),"xxx = Indique la cantidad de madres o padres en la respectiva columna.","")</f>
        <v/>
      </c>
      <c r="D16" s="531"/>
      <c r="E16" s="531"/>
      <c r="F16" s="531"/>
      <c r="G16" s="531"/>
      <c r="H16" s="531"/>
      <c r="I16" s="531"/>
      <c r="J16" s="531"/>
      <c r="K16" s="531"/>
      <c r="L16" s="531"/>
      <c r="M16" s="173"/>
    </row>
    <row r="17" spans="1:13" ht="21" customHeight="1" x14ac:dyDescent="0.25">
      <c r="A17" s="382">
        <v>17</v>
      </c>
      <c r="B17" s="98" t="s">
        <v>70</v>
      </c>
    </row>
    <row r="18" spans="1:13" ht="22.5" customHeight="1" x14ac:dyDescent="0.25">
      <c r="A18" s="382">
        <v>18</v>
      </c>
      <c r="B18" s="525" t="s">
        <v>853</v>
      </c>
      <c r="C18" s="525"/>
      <c r="D18" s="525"/>
      <c r="E18" s="525"/>
      <c r="F18" s="525"/>
      <c r="G18" s="525"/>
      <c r="H18" s="525"/>
      <c r="I18" s="525"/>
      <c r="J18" s="525"/>
      <c r="K18" s="525"/>
      <c r="L18" s="525"/>
    </row>
    <row r="19" spans="1:13" ht="22.5" customHeight="1" x14ac:dyDescent="0.25">
      <c r="A19" s="382">
        <v>19</v>
      </c>
      <c r="B19" s="525"/>
      <c r="C19" s="525"/>
      <c r="D19" s="525"/>
      <c r="E19" s="525"/>
      <c r="F19" s="525"/>
      <c r="G19" s="525"/>
      <c r="H19" s="525"/>
      <c r="I19" s="525"/>
      <c r="J19" s="525"/>
      <c r="K19" s="525"/>
      <c r="L19" s="525"/>
    </row>
    <row r="20" spans="1:13" ht="22.5" customHeight="1" x14ac:dyDescent="0.25">
      <c r="A20" s="382">
        <v>20</v>
      </c>
      <c r="B20" s="525"/>
      <c r="C20" s="525"/>
      <c r="D20" s="525"/>
      <c r="E20" s="525"/>
      <c r="F20" s="525"/>
      <c r="G20" s="525"/>
      <c r="H20" s="525"/>
      <c r="I20" s="525"/>
      <c r="J20" s="525"/>
      <c r="K20" s="525"/>
      <c r="L20" s="525"/>
    </row>
    <row r="21" spans="1:13" x14ac:dyDescent="0.25">
      <c r="A21" s="382">
        <v>21</v>
      </c>
      <c r="B21" s="81" t="s">
        <v>87</v>
      </c>
      <c r="M21" s="174"/>
    </row>
    <row r="22" spans="1:13" ht="21" customHeight="1" x14ac:dyDescent="0.25">
      <c r="A22" s="382">
        <v>22</v>
      </c>
      <c r="B22" s="503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505"/>
    </row>
    <row r="23" spans="1:13" ht="21" customHeight="1" x14ac:dyDescent="0.25">
      <c r="B23" s="506"/>
      <c r="C23" s="507"/>
      <c r="D23" s="507"/>
      <c r="E23" s="507"/>
      <c r="F23" s="507"/>
      <c r="G23" s="507"/>
      <c r="H23" s="507"/>
      <c r="I23" s="507"/>
      <c r="J23" s="507"/>
      <c r="K23" s="507"/>
      <c r="L23" s="507"/>
      <c r="M23" s="508"/>
    </row>
    <row r="24" spans="1:13" ht="21" customHeight="1" x14ac:dyDescent="0.25">
      <c r="B24" s="506"/>
      <c r="C24" s="507"/>
      <c r="D24" s="507"/>
      <c r="E24" s="507"/>
      <c r="F24" s="507"/>
      <c r="G24" s="507"/>
      <c r="H24" s="507"/>
      <c r="I24" s="507"/>
      <c r="J24" s="507"/>
      <c r="K24" s="507"/>
      <c r="L24" s="507"/>
      <c r="M24" s="508"/>
    </row>
    <row r="25" spans="1:13" ht="21" customHeight="1" x14ac:dyDescent="0.25">
      <c r="B25" s="506"/>
      <c r="C25" s="507"/>
      <c r="D25" s="507"/>
      <c r="E25" s="507"/>
      <c r="F25" s="507"/>
      <c r="G25" s="507"/>
      <c r="H25" s="507"/>
      <c r="I25" s="507"/>
      <c r="J25" s="507"/>
      <c r="K25" s="507"/>
      <c r="L25" s="507"/>
      <c r="M25" s="508"/>
    </row>
    <row r="26" spans="1:13" ht="21" customHeight="1" x14ac:dyDescent="0.25">
      <c r="B26" s="509"/>
      <c r="C26" s="510"/>
      <c r="D26" s="510"/>
      <c r="E26" s="510"/>
      <c r="F26" s="510"/>
      <c r="G26" s="510"/>
      <c r="H26" s="510"/>
      <c r="I26" s="510"/>
      <c r="J26" s="510"/>
      <c r="K26" s="510"/>
      <c r="L26" s="510"/>
      <c r="M26" s="511"/>
    </row>
  </sheetData>
  <sheetProtection algorithmName="SHA-512" hashValue="p47bWkRdKLz72+noE+A/efoVy4tJfUTQkm0BSwpzsHgDT9puxlKFZ3bE1IuAkWCxm36BNN3tBMdzW5Y9yoxsYg==" saltValue="mwJlfI/NGw9WJEfDpdd8Ow==" spinCount="100000" sheet="1" objects="1" scenarios="1"/>
  <mergeCells count="7">
    <mergeCell ref="B18:L20"/>
    <mergeCell ref="B22:M26"/>
    <mergeCell ref="B4:B5"/>
    <mergeCell ref="C4:F4"/>
    <mergeCell ref="H4:L4"/>
    <mergeCell ref="C15:L15"/>
    <mergeCell ref="C16:L16"/>
  </mergeCells>
  <conditionalFormatting sqref="D6:L6 C6:C14">
    <cfRule type="cellIs" dxfId="30" priority="2" operator="equal">
      <formula>0</formula>
    </cfRule>
  </conditionalFormatting>
  <conditionalFormatting sqref="H6:H14">
    <cfRule type="cellIs" dxfId="29" priority="1" operator="equal">
      <formula>0</formula>
    </cfRule>
  </conditionalFormatting>
  <printOptions horizontalCentered="1"/>
  <pageMargins left="0.39370078740157483" right="0.39370078740157483" top="0.59055118110236227" bottom="0.43307086614173229" header="0.31496062992125984" footer="0.19685039370078741"/>
  <pageSetup scale="87" orientation="landscape" r:id="rId1"/>
  <headerFooter>
    <oddHeader>&amp;L&amp;G</oddHeader>
    <oddFooter>&amp;R&amp;"Carlito,Negrita"Técnica Nocturna&amp;"Carlito,Normal", 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">
    <pageSetUpPr fitToPage="1"/>
  </sheetPr>
  <dimension ref="A1:X40"/>
  <sheetViews>
    <sheetView showGridLines="0" zoomScale="95" zoomScaleNormal="95" workbookViewId="0"/>
  </sheetViews>
  <sheetFormatPr baseColWidth="10" defaultColWidth="11.42578125" defaultRowHeight="15" x14ac:dyDescent="0.25"/>
  <cols>
    <col min="1" max="1" width="8.7109375" style="27" customWidth="1"/>
    <col min="2" max="2" width="57.5703125" style="8" customWidth="1"/>
    <col min="3" max="6" width="15" style="8" customWidth="1"/>
    <col min="7" max="16384" width="11.42578125" style="8"/>
  </cols>
  <sheetData>
    <row r="1" spans="1:24" ht="18" customHeight="1" x14ac:dyDescent="0.3">
      <c r="A1" s="382">
        <v>1</v>
      </c>
      <c r="B1" s="119" t="s">
        <v>879</v>
      </c>
      <c r="C1" s="120"/>
    </row>
    <row r="2" spans="1:24" ht="18.75" x14ac:dyDescent="0.3">
      <c r="A2" s="382">
        <v>2</v>
      </c>
      <c r="B2" s="119" t="s">
        <v>125</v>
      </c>
      <c r="C2" s="120"/>
      <c r="D2" s="120"/>
      <c r="E2" s="120"/>
      <c r="F2" s="120"/>
    </row>
    <row r="3" spans="1:24" ht="19.5" thickBot="1" x14ac:dyDescent="0.35">
      <c r="A3" s="382">
        <v>3</v>
      </c>
      <c r="B3" s="381" t="s">
        <v>857</v>
      </c>
      <c r="C3" s="215"/>
      <c r="D3" s="215"/>
      <c r="E3" s="215"/>
      <c r="F3" s="215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</row>
    <row r="4" spans="1:24" ht="30.75" customHeight="1" thickTop="1" thickBot="1" x14ac:dyDescent="0.3">
      <c r="A4" s="382">
        <v>4</v>
      </c>
      <c r="B4" s="33" t="s">
        <v>78</v>
      </c>
      <c r="C4" s="121" t="s">
        <v>0</v>
      </c>
      <c r="D4" s="395" t="s">
        <v>895</v>
      </c>
      <c r="E4" s="396" t="s">
        <v>896</v>
      </c>
      <c r="F4" s="397" t="s">
        <v>1459</v>
      </c>
    </row>
    <row r="5" spans="1:24" ht="19.5" customHeight="1" thickTop="1" x14ac:dyDescent="0.25">
      <c r="A5" s="382">
        <v>5</v>
      </c>
      <c r="B5" s="76" t="s">
        <v>126</v>
      </c>
      <c r="C5" s="122">
        <f>SUM(C6:C9)</f>
        <v>0</v>
      </c>
      <c r="D5" s="123">
        <f>SUM(D6:D9)</f>
        <v>0</v>
      </c>
      <c r="E5" s="124">
        <f t="shared" ref="E5:F5" si="0">SUM(E6:E9)</f>
        <v>0</v>
      </c>
      <c r="F5" s="125">
        <f t="shared" si="0"/>
        <v>0</v>
      </c>
    </row>
    <row r="6" spans="1:24" ht="19.5" customHeight="1" x14ac:dyDescent="0.25">
      <c r="A6" s="382">
        <v>6</v>
      </c>
      <c r="B6" s="126" t="s">
        <v>80</v>
      </c>
      <c r="C6" s="127">
        <f>SUM(D6:F6)</f>
        <v>0</v>
      </c>
      <c r="D6" s="342"/>
      <c r="E6" s="343"/>
      <c r="F6" s="344"/>
    </row>
    <row r="7" spans="1:24" ht="19.5" customHeight="1" x14ac:dyDescent="0.25">
      <c r="A7" s="382">
        <v>7</v>
      </c>
      <c r="B7" s="126" t="s">
        <v>127</v>
      </c>
      <c r="C7" s="127">
        <f>SUM(D7:F7)</f>
        <v>0</v>
      </c>
      <c r="D7" s="342"/>
      <c r="E7" s="343"/>
      <c r="F7" s="344"/>
    </row>
    <row r="8" spans="1:24" ht="19.5" customHeight="1" x14ac:dyDescent="0.25">
      <c r="A8" s="382">
        <v>8</v>
      </c>
      <c r="B8" s="128" t="s">
        <v>162</v>
      </c>
      <c r="C8" s="127">
        <f>SUM(D8:F8)</f>
        <v>0</v>
      </c>
      <c r="D8" s="342"/>
      <c r="E8" s="343"/>
      <c r="F8" s="344"/>
    </row>
    <row r="9" spans="1:24" ht="19.5" customHeight="1" x14ac:dyDescent="0.25">
      <c r="A9" s="382">
        <v>9</v>
      </c>
      <c r="B9" s="128" t="s">
        <v>128</v>
      </c>
      <c r="C9" s="129">
        <f>SUM(D9:F9)</f>
        <v>0</v>
      </c>
      <c r="D9" s="345"/>
      <c r="E9" s="346"/>
      <c r="F9" s="347"/>
    </row>
    <row r="10" spans="1:24" ht="19.5" customHeight="1" x14ac:dyDescent="0.25">
      <c r="A10" s="382">
        <v>10</v>
      </c>
      <c r="B10" s="76" t="s">
        <v>129</v>
      </c>
      <c r="C10" s="130">
        <f>SUM(C11:C16)</f>
        <v>0</v>
      </c>
      <c r="D10" s="131">
        <f>SUM(D11:D16)</f>
        <v>0</v>
      </c>
      <c r="E10" s="132">
        <f t="shared" ref="E10:F10" si="1">SUM(E11:E16)</f>
        <v>0</v>
      </c>
      <c r="F10" s="133">
        <f t="shared" si="1"/>
        <v>0</v>
      </c>
    </row>
    <row r="11" spans="1:24" ht="19.5" customHeight="1" x14ac:dyDescent="0.25">
      <c r="A11" s="382">
        <v>11</v>
      </c>
      <c r="B11" s="126" t="s">
        <v>130</v>
      </c>
      <c r="C11" s="127">
        <f>SUM(D11:F11)</f>
        <v>0</v>
      </c>
      <c r="D11" s="342"/>
      <c r="E11" s="343"/>
      <c r="F11" s="344"/>
    </row>
    <row r="12" spans="1:24" ht="19.5" customHeight="1" x14ac:dyDescent="0.25">
      <c r="A12" s="382">
        <v>12</v>
      </c>
      <c r="B12" s="126" t="s">
        <v>131</v>
      </c>
      <c r="C12" s="127">
        <f>SUM(D12:F12)</f>
        <v>0</v>
      </c>
      <c r="D12" s="342"/>
      <c r="E12" s="343"/>
      <c r="F12" s="344"/>
    </row>
    <row r="13" spans="1:24" ht="19.5" customHeight="1" x14ac:dyDescent="0.25">
      <c r="A13" s="382">
        <v>13</v>
      </c>
      <c r="B13" s="134" t="s">
        <v>398</v>
      </c>
      <c r="C13" s="127">
        <f>SUM(D13:F13)</f>
        <v>0</v>
      </c>
      <c r="D13" s="342"/>
      <c r="E13" s="343"/>
      <c r="F13" s="344"/>
    </row>
    <row r="14" spans="1:24" ht="19.5" customHeight="1" x14ac:dyDescent="0.25">
      <c r="A14" s="382">
        <v>14</v>
      </c>
      <c r="B14" s="126" t="s">
        <v>132</v>
      </c>
      <c r="C14" s="127">
        <f>SUM(D14:F14)</f>
        <v>0</v>
      </c>
      <c r="D14" s="342"/>
      <c r="E14" s="343"/>
      <c r="F14" s="344"/>
    </row>
    <row r="15" spans="1:24" ht="19.5" customHeight="1" x14ac:dyDescent="0.25">
      <c r="A15" s="382">
        <v>15</v>
      </c>
      <c r="B15" s="126" t="s">
        <v>133</v>
      </c>
      <c r="C15" s="127">
        <f>SUM(D15:F15)</f>
        <v>0</v>
      </c>
      <c r="D15" s="342"/>
      <c r="E15" s="343"/>
      <c r="F15" s="344"/>
    </row>
    <row r="16" spans="1:24" ht="19.5" customHeight="1" x14ac:dyDescent="0.25">
      <c r="A16" s="382">
        <v>16</v>
      </c>
      <c r="B16" s="126" t="s">
        <v>134</v>
      </c>
      <c r="C16" s="127">
        <f>SUM(C17:C19)</f>
        <v>0</v>
      </c>
      <c r="D16" s="135">
        <f>SUM(D17:D19)</f>
        <v>0</v>
      </c>
      <c r="E16" s="136">
        <f t="shared" ref="E16:F16" si="2">SUM(E17:E19)</f>
        <v>0</v>
      </c>
      <c r="F16" s="137">
        <f t="shared" si="2"/>
        <v>0</v>
      </c>
    </row>
    <row r="17" spans="1:6" ht="19.5" customHeight="1" x14ac:dyDescent="0.25">
      <c r="A17" s="382">
        <v>17</v>
      </c>
      <c r="B17" s="138" t="s">
        <v>127</v>
      </c>
      <c r="C17" s="139">
        <f>SUM(D17:F17)</f>
        <v>0</v>
      </c>
      <c r="D17" s="348"/>
      <c r="E17" s="349"/>
      <c r="F17" s="350"/>
    </row>
    <row r="18" spans="1:6" ht="19.5" customHeight="1" x14ac:dyDescent="0.25">
      <c r="A18" s="382">
        <v>18</v>
      </c>
      <c r="B18" s="138" t="s">
        <v>135</v>
      </c>
      <c r="C18" s="139">
        <f>SUM(D18:F18)</f>
        <v>0</v>
      </c>
      <c r="D18" s="348"/>
      <c r="E18" s="349"/>
      <c r="F18" s="350"/>
    </row>
    <row r="19" spans="1:6" ht="19.5" customHeight="1" x14ac:dyDescent="0.25">
      <c r="A19" s="382">
        <v>19</v>
      </c>
      <c r="B19" s="140" t="s">
        <v>136</v>
      </c>
      <c r="C19" s="129">
        <f>SUM(D19:F19)</f>
        <v>0</v>
      </c>
      <c r="D19" s="345"/>
      <c r="E19" s="346"/>
      <c r="F19" s="347"/>
    </row>
    <row r="20" spans="1:6" ht="19.5" customHeight="1" x14ac:dyDescent="0.25">
      <c r="A20" s="382">
        <v>20</v>
      </c>
      <c r="B20" s="141" t="s">
        <v>399</v>
      </c>
      <c r="C20" s="142">
        <f>SUM(C21:C25)</f>
        <v>0</v>
      </c>
      <c r="D20" s="143">
        <f>SUM(D21:D25)</f>
        <v>0</v>
      </c>
      <c r="E20" s="144">
        <f t="shared" ref="E20:F20" si="3">SUM(E21:E25)</f>
        <v>0</v>
      </c>
      <c r="F20" s="145">
        <f t="shared" si="3"/>
        <v>0</v>
      </c>
    </row>
    <row r="21" spans="1:6" ht="19.5" customHeight="1" x14ac:dyDescent="0.25">
      <c r="A21" s="382">
        <v>21</v>
      </c>
      <c r="B21" s="146" t="s">
        <v>696</v>
      </c>
      <c r="C21" s="142">
        <f>SUM(D21:F21)</f>
        <v>0</v>
      </c>
      <c r="D21" s="351"/>
      <c r="E21" s="352"/>
      <c r="F21" s="353"/>
    </row>
    <row r="22" spans="1:6" ht="19.5" customHeight="1" x14ac:dyDescent="0.25">
      <c r="A22" s="382">
        <v>22</v>
      </c>
      <c r="B22" s="134" t="s">
        <v>697</v>
      </c>
      <c r="C22" s="142">
        <f>SUM(D22:F22)</f>
        <v>0</v>
      </c>
      <c r="D22" s="351"/>
      <c r="E22" s="352"/>
      <c r="F22" s="353"/>
    </row>
    <row r="23" spans="1:6" ht="19.5" customHeight="1" x14ac:dyDescent="0.25">
      <c r="A23" s="382">
        <v>23</v>
      </c>
      <c r="B23" s="147" t="s">
        <v>821</v>
      </c>
      <c r="C23" s="142">
        <f>SUM(D23:F23)</f>
        <v>0</v>
      </c>
      <c r="D23" s="351"/>
      <c r="E23" s="352"/>
      <c r="F23" s="353"/>
    </row>
    <row r="24" spans="1:6" ht="19.5" customHeight="1" x14ac:dyDescent="0.25">
      <c r="A24" s="382">
        <v>24</v>
      </c>
      <c r="B24" s="147" t="s">
        <v>698</v>
      </c>
      <c r="C24" s="142">
        <f>SUM(D24:F24)</f>
        <v>0</v>
      </c>
      <c r="D24" s="351"/>
      <c r="E24" s="352"/>
      <c r="F24" s="353"/>
    </row>
    <row r="25" spans="1:6" ht="19.5" customHeight="1" x14ac:dyDescent="0.25">
      <c r="A25" s="382">
        <v>25</v>
      </c>
      <c r="B25" s="148" t="s">
        <v>699</v>
      </c>
      <c r="C25" s="129">
        <f>SUM(D25:F25)</f>
        <v>0</v>
      </c>
      <c r="D25" s="345"/>
      <c r="E25" s="346"/>
      <c r="F25" s="347"/>
    </row>
    <row r="26" spans="1:6" ht="19.5" customHeight="1" x14ac:dyDescent="0.25">
      <c r="A26" s="382">
        <v>26</v>
      </c>
      <c r="B26" s="149" t="s">
        <v>137</v>
      </c>
      <c r="C26" s="130">
        <f>+C27+C28</f>
        <v>0</v>
      </c>
      <c r="D26" s="131">
        <f>SUM(D27:D28)</f>
        <v>0</v>
      </c>
      <c r="E26" s="132">
        <f t="shared" ref="E26:F26" si="4">SUM(E27:E28)</f>
        <v>0</v>
      </c>
      <c r="F26" s="133">
        <f t="shared" si="4"/>
        <v>0</v>
      </c>
    </row>
    <row r="27" spans="1:6" ht="19.5" customHeight="1" x14ac:dyDescent="0.25">
      <c r="A27" s="382">
        <v>27</v>
      </c>
      <c r="B27" s="150" t="s">
        <v>88</v>
      </c>
      <c r="C27" s="142">
        <f t="shared" ref="C27:C28" si="5">SUM(D27:F27)</f>
        <v>0</v>
      </c>
      <c r="D27" s="351"/>
      <c r="E27" s="352"/>
      <c r="F27" s="353"/>
    </row>
    <row r="28" spans="1:6" ht="19.5" customHeight="1" thickBot="1" x14ac:dyDescent="0.3">
      <c r="A28" s="382">
        <v>28</v>
      </c>
      <c r="B28" s="151" t="s">
        <v>89</v>
      </c>
      <c r="C28" s="152">
        <f t="shared" si="5"/>
        <v>0</v>
      </c>
      <c r="D28" s="354"/>
      <c r="E28" s="355"/>
      <c r="F28" s="356"/>
    </row>
    <row r="29" spans="1:6" ht="15.75" thickTop="1" x14ac:dyDescent="0.25">
      <c r="A29" s="382">
        <v>29</v>
      </c>
      <c r="B29" s="153"/>
      <c r="C29" s="154"/>
    </row>
    <row r="30" spans="1:6" x14ac:dyDescent="0.25">
      <c r="A30" s="382">
        <v>30</v>
      </c>
      <c r="B30" s="155" t="s">
        <v>87</v>
      </c>
    </row>
    <row r="31" spans="1:6" ht="21" customHeight="1" x14ac:dyDescent="0.25">
      <c r="A31" s="382">
        <v>31</v>
      </c>
      <c r="B31" s="481"/>
      <c r="C31" s="482"/>
      <c r="D31" s="482"/>
      <c r="E31" s="482"/>
      <c r="F31" s="483"/>
    </row>
    <row r="32" spans="1:6" ht="21" customHeight="1" x14ac:dyDescent="0.25">
      <c r="B32" s="484"/>
      <c r="C32" s="485"/>
      <c r="D32" s="485"/>
      <c r="E32" s="485"/>
      <c r="F32" s="486"/>
    </row>
    <row r="33" spans="2:6" ht="21" customHeight="1" x14ac:dyDescent="0.25">
      <c r="B33" s="484"/>
      <c r="C33" s="485"/>
      <c r="D33" s="485"/>
      <c r="E33" s="485"/>
      <c r="F33" s="486"/>
    </row>
    <row r="34" spans="2:6" ht="21" customHeight="1" x14ac:dyDescent="0.25">
      <c r="B34" s="487"/>
      <c r="C34" s="488"/>
      <c r="D34" s="488"/>
      <c r="E34" s="488"/>
      <c r="F34" s="489"/>
    </row>
    <row r="37" spans="2:6" ht="15.75" x14ac:dyDescent="0.25">
      <c r="B37" s="156"/>
      <c r="C37" s="37"/>
      <c r="D37" s="37"/>
    </row>
    <row r="38" spans="2:6" x14ac:dyDescent="0.25">
      <c r="B38" s="157"/>
    </row>
    <row r="39" spans="2:6" x14ac:dyDescent="0.25">
      <c r="B39" s="157"/>
    </row>
    <row r="40" spans="2:6" x14ac:dyDescent="0.25">
      <c r="B40" s="157"/>
    </row>
  </sheetData>
  <sheetProtection algorithmName="SHA-512" hashValue="yJjEoXb3v3KJ4/ZIdQiFnKneo3IQ6xq6JhrRukPVHCgb47q2gBPURYmPCbBuXKr3b9jswXQZ6bE5bZOxqOZT3w==" saltValue="DWdkBpFaWlmt18ucVPXI4A==" spinCount="100000" sheet="1" objects="1" scenarios="1"/>
  <mergeCells count="1">
    <mergeCell ref="B31:F34"/>
  </mergeCells>
  <conditionalFormatting sqref="C11:C15">
    <cfRule type="cellIs" dxfId="28" priority="5" operator="equal">
      <formula>0</formula>
    </cfRule>
  </conditionalFormatting>
  <conditionalFormatting sqref="C21:C25">
    <cfRule type="cellIs" dxfId="27" priority="1" operator="equal">
      <formula>0</formula>
    </cfRule>
  </conditionalFormatting>
  <conditionalFormatting sqref="C5:F5 C6:C9 C10:F10 C16:F16 C17:C19 C20:F20 C26:F26 C27:C28">
    <cfRule type="cellIs" dxfId="26" priority="6" operator="equal">
      <formula>0</formula>
    </cfRule>
  </conditionalFormatting>
  <dataValidations count="2">
    <dataValidation type="whole" allowBlank="1" showInputMessage="1" showErrorMessage="1" error="Debe incluir valores mayores a 0." sqref="C27:C28 C11:C15 C17:C19 C21:C25 C5:C9 D5:F5" xr:uid="{00000000-0002-0000-0B00-000001000000}">
      <formula1>1</formula1>
      <formula2>10000</formula2>
    </dataValidation>
    <dataValidation type="whole" operator="greaterThanOrEqual" allowBlank="1" showInputMessage="1" showErrorMessage="1" error="Debe incluir valores ENTEROS." sqref="D6:F9 D27:F28 D11:F15 D17:F19 D21:F25" xr:uid="{00000000-0002-0000-0B00-000000000000}">
      <formula1>0</formula1>
    </dataValidation>
  </dataValidations>
  <printOptions horizontalCentered="1"/>
  <pageMargins left="0.39370078740157483" right="0.39370078740157483" top="0.59055118110236227" bottom="0.43307086614173229" header="0.31496062992125984" footer="0.19685039370078741"/>
  <pageSetup scale="83" orientation="landscape" r:id="rId1"/>
  <headerFooter>
    <oddHeader>&amp;L&amp;G</oddHeader>
    <oddFooter>&amp;R&amp;"Carlito,Negrita"Técnica Nocturna&amp;"Carlito,Normal", 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8ECF8-4875-4892-9306-DE649AE8F9A1}">
  <sheetPr codeName="Hoja17">
    <pageSetUpPr fitToPage="1"/>
  </sheetPr>
  <dimension ref="A1:Z36"/>
  <sheetViews>
    <sheetView showGridLines="0" zoomScale="95" zoomScaleNormal="95" zoomScaleSheetLayoutView="100" workbookViewId="0"/>
  </sheetViews>
  <sheetFormatPr baseColWidth="10" defaultColWidth="11.42578125" defaultRowHeight="15" x14ac:dyDescent="0.25"/>
  <cols>
    <col min="1" max="1" width="6.42578125" style="27" customWidth="1"/>
    <col min="2" max="2" width="5.42578125" style="103" customWidth="1"/>
    <col min="3" max="3" width="84.7109375" style="81" customWidth="1"/>
    <col min="4" max="6" width="11.42578125" style="79" customWidth="1"/>
    <col min="7" max="7" width="11.7109375" style="8" customWidth="1"/>
    <col min="8" max="16384" width="11.42578125" style="8"/>
  </cols>
  <sheetData>
    <row r="1" spans="1:26" ht="19.5" customHeight="1" x14ac:dyDescent="0.3">
      <c r="A1" s="382">
        <v>1</v>
      </c>
      <c r="B1" s="77" t="s">
        <v>419</v>
      </c>
      <c r="C1" s="78"/>
      <c r="D1" s="78"/>
      <c r="F1" s="27" t="s">
        <v>139</v>
      </c>
    </row>
    <row r="2" spans="1:26" ht="19.5" customHeight="1" x14ac:dyDescent="0.3">
      <c r="A2" s="382">
        <v>2</v>
      </c>
      <c r="B2" s="77" t="s">
        <v>892</v>
      </c>
      <c r="C2" s="80"/>
      <c r="D2" s="80"/>
      <c r="F2" s="27" t="s">
        <v>140</v>
      </c>
      <c r="G2" s="112" t="s">
        <v>139</v>
      </c>
    </row>
    <row r="3" spans="1:26" ht="18.75" x14ac:dyDescent="0.3">
      <c r="A3" s="382">
        <v>3</v>
      </c>
      <c r="B3" s="393" t="s">
        <v>857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</row>
    <row r="4" spans="1:26" ht="11.25" customHeight="1" x14ac:dyDescent="0.3">
      <c r="A4" s="382">
        <v>4</v>
      </c>
      <c r="B4" s="113"/>
      <c r="C4" s="101"/>
      <c r="D4" s="101"/>
      <c r="E4" s="114"/>
      <c r="F4" s="8"/>
      <c r="G4" s="27"/>
    </row>
    <row r="5" spans="1:26" ht="18" customHeight="1" x14ac:dyDescent="0.3">
      <c r="A5" s="382">
        <v>5</v>
      </c>
      <c r="B5" s="99" t="s">
        <v>141</v>
      </c>
      <c r="C5" s="100"/>
      <c r="D5" s="101"/>
      <c r="E5" s="101"/>
    </row>
    <row r="6" spans="1:26" ht="34.9" customHeight="1" x14ac:dyDescent="0.25">
      <c r="A6" s="382">
        <v>6</v>
      </c>
      <c r="B6" s="102" t="s">
        <v>72</v>
      </c>
      <c r="C6" s="433" t="s">
        <v>709</v>
      </c>
      <c r="D6" s="333"/>
      <c r="E6" s="111"/>
      <c r="F6" s="111"/>
      <c r="G6" s="10"/>
      <c r="H6" s="10"/>
    </row>
    <row r="7" spans="1:26" ht="24" customHeight="1" x14ac:dyDescent="0.25">
      <c r="A7" s="382">
        <v>7</v>
      </c>
      <c r="B7" s="102" t="s">
        <v>73</v>
      </c>
      <c r="C7" s="433" t="s">
        <v>436</v>
      </c>
      <c r="D7" s="333"/>
      <c r="E7" s="111"/>
      <c r="F7" s="111"/>
      <c r="G7" s="10"/>
      <c r="H7" s="10"/>
    </row>
    <row r="8" spans="1:26" ht="18" customHeight="1" x14ac:dyDescent="0.25">
      <c r="A8" s="382">
        <v>8</v>
      </c>
      <c r="B8" s="115" t="s">
        <v>710</v>
      </c>
      <c r="C8" s="434" t="str">
        <f>IF(D7="Sí","Indique cuántas acciones -------&gt;","")</f>
        <v/>
      </c>
      <c r="D8" s="116"/>
      <c r="E8" s="435" t="str">
        <f>IF(AND(D7="Sí",D8&lt;=0),"Indique la cantidad de acciones","")</f>
        <v/>
      </c>
      <c r="F8" s="404"/>
      <c r="G8" s="111"/>
      <c r="H8" s="10"/>
    </row>
    <row r="9" spans="1:26" ht="18" customHeight="1" x14ac:dyDescent="0.25">
      <c r="A9" s="382">
        <v>9</v>
      </c>
      <c r="B9" s="102" t="s">
        <v>74</v>
      </c>
      <c r="C9" s="433" t="s">
        <v>142</v>
      </c>
      <c r="D9" s="333"/>
      <c r="E9" s="436"/>
      <c r="F9" s="436"/>
      <c r="G9" s="10"/>
      <c r="H9" s="10"/>
    </row>
    <row r="10" spans="1:26" ht="18" customHeight="1" x14ac:dyDescent="0.25">
      <c r="A10" s="382">
        <v>10</v>
      </c>
      <c r="B10" s="117" t="s">
        <v>711</v>
      </c>
      <c r="C10" s="437"/>
      <c r="D10" s="438" t="str">
        <f>IF($D$9="Sí","Total","")</f>
        <v/>
      </c>
      <c r="E10" s="438" t="str">
        <f>IF($D$9="Sí","Hombres","")</f>
        <v/>
      </c>
      <c r="F10" s="438" t="str">
        <f>IF($D$9="Sí","Mujeres","")</f>
        <v/>
      </c>
      <c r="G10" s="10"/>
      <c r="H10" s="10"/>
    </row>
    <row r="11" spans="1:26" ht="18" customHeight="1" x14ac:dyDescent="0.25">
      <c r="A11" s="382">
        <v>11</v>
      </c>
      <c r="B11" s="117" t="s">
        <v>712</v>
      </c>
      <c r="C11" s="434" t="str">
        <f>IF(D9="Sí","Indique cuántos estudiantes participan en el Grupo de Convivencia --&gt;","")</f>
        <v/>
      </c>
      <c r="D11" s="439" t="str">
        <f>IFERROR(IF(D10="Total",E11+F11,"*"),"")</f>
        <v>*</v>
      </c>
      <c r="E11" s="116"/>
      <c r="F11" s="116"/>
      <c r="G11" s="532" t="str">
        <f>IF(AND(D9="Sí",D11&lt;=0),"Indique la cantidad de estudiantes","")</f>
        <v/>
      </c>
      <c r="H11" s="10"/>
    </row>
    <row r="12" spans="1:26" ht="34.9" customHeight="1" x14ac:dyDescent="0.25">
      <c r="A12" s="382">
        <v>12</v>
      </c>
      <c r="B12" s="102" t="s">
        <v>77</v>
      </c>
      <c r="C12" s="437" t="s">
        <v>713</v>
      </c>
      <c r="D12" s="333"/>
      <c r="E12" s="436"/>
      <c r="F12" s="436"/>
      <c r="G12" s="532"/>
      <c r="H12" s="10"/>
    </row>
    <row r="13" spans="1:26" ht="18" customHeight="1" x14ac:dyDescent="0.25">
      <c r="A13" s="382">
        <v>13</v>
      </c>
      <c r="B13" s="102" t="s">
        <v>97</v>
      </c>
      <c r="C13" s="437" t="s">
        <v>694</v>
      </c>
      <c r="D13" s="333"/>
      <c r="E13" s="440"/>
      <c r="F13" s="440"/>
      <c r="G13" s="10"/>
      <c r="H13" s="10"/>
    </row>
    <row r="14" spans="1:26" ht="18" customHeight="1" x14ac:dyDescent="0.25">
      <c r="A14" s="382">
        <v>14</v>
      </c>
      <c r="C14" s="441"/>
      <c r="D14" s="441"/>
      <c r="E14" s="441"/>
      <c r="F14" s="441"/>
      <c r="G14" s="10"/>
      <c r="H14" s="10"/>
    </row>
    <row r="15" spans="1:26" ht="18" customHeight="1" x14ac:dyDescent="0.25">
      <c r="A15" s="382">
        <v>15</v>
      </c>
      <c r="B15" s="99" t="s">
        <v>714</v>
      </c>
      <c r="C15" s="98"/>
      <c r="D15" s="442" t="s">
        <v>0</v>
      </c>
      <c r="E15" s="442" t="s">
        <v>88</v>
      </c>
      <c r="F15" s="442" t="s">
        <v>89</v>
      </c>
      <c r="G15" s="10"/>
      <c r="H15" s="10"/>
    </row>
    <row r="16" spans="1:26" ht="18" customHeight="1" x14ac:dyDescent="0.25">
      <c r="A16" s="382">
        <v>16</v>
      </c>
      <c r="B16" s="103" t="s">
        <v>99</v>
      </c>
      <c r="C16" s="111" t="s">
        <v>104</v>
      </c>
      <c r="D16" s="443">
        <f>E16+F16</f>
        <v>0</v>
      </c>
      <c r="E16" s="323"/>
      <c r="F16" s="323"/>
      <c r="G16" s="10"/>
      <c r="H16" s="10"/>
    </row>
    <row r="17" spans="1:8" ht="18" customHeight="1" x14ac:dyDescent="0.25">
      <c r="A17" s="382">
        <v>17</v>
      </c>
      <c r="B17" s="103" t="s">
        <v>100</v>
      </c>
      <c r="C17" s="111" t="s">
        <v>105</v>
      </c>
      <c r="D17" s="443">
        <f t="shared" ref="D17:D19" si="0">E17+F17</f>
        <v>0</v>
      </c>
      <c r="E17" s="323"/>
      <c r="F17" s="323"/>
      <c r="G17" s="10"/>
      <c r="H17" s="10"/>
    </row>
    <row r="18" spans="1:8" ht="18" customHeight="1" x14ac:dyDescent="0.25">
      <c r="A18" s="382">
        <v>18</v>
      </c>
      <c r="B18" s="103" t="s">
        <v>146</v>
      </c>
      <c r="C18" s="111" t="s">
        <v>147</v>
      </c>
      <c r="D18" s="443">
        <f t="shared" si="0"/>
        <v>0</v>
      </c>
      <c r="E18" s="323"/>
      <c r="F18" s="323"/>
      <c r="G18" s="10"/>
      <c r="H18" s="10"/>
    </row>
    <row r="19" spans="1:8" ht="18" customHeight="1" x14ac:dyDescent="0.25">
      <c r="A19" s="382">
        <v>19</v>
      </c>
      <c r="B19" s="103" t="s">
        <v>148</v>
      </c>
      <c r="C19" s="111" t="s">
        <v>149</v>
      </c>
      <c r="D19" s="443">
        <f t="shared" si="0"/>
        <v>0</v>
      </c>
      <c r="E19" s="323"/>
      <c r="F19" s="323"/>
      <c r="G19" s="10"/>
      <c r="H19" s="10"/>
    </row>
    <row r="20" spans="1:8" ht="18" customHeight="1" x14ac:dyDescent="0.25">
      <c r="A20" s="382">
        <v>20</v>
      </c>
      <c r="B20" s="103" t="s">
        <v>150</v>
      </c>
      <c r="C20" s="111" t="s">
        <v>102</v>
      </c>
      <c r="D20" s="323"/>
      <c r="E20" s="111"/>
      <c r="F20" s="111"/>
      <c r="G20" s="10"/>
      <c r="H20" s="10"/>
    </row>
    <row r="21" spans="1:8" ht="18" customHeight="1" x14ac:dyDescent="0.25">
      <c r="A21" s="382">
        <v>21</v>
      </c>
      <c r="B21" s="103" t="s">
        <v>151</v>
      </c>
      <c r="C21" s="111" t="s">
        <v>101</v>
      </c>
      <c r="D21" s="323"/>
      <c r="E21" s="111"/>
      <c r="F21" s="111"/>
      <c r="G21" s="10"/>
      <c r="H21" s="10"/>
    </row>
    <row r="22" spans="1:8" ht="18" customHeight="1" x14ac:dyDescent="0.25">
      <c r="A22" s="382">
        <v>22</v>
      </c>
      <c r="B22" s="103" t="s">
        <v>152</v>
      </c>
      <c r="C22" s="111" t="s">
        <v>153</v>
      </c>
      <c r="D22" s="323"/>
      <c r="E22" s="111"/>
      <c r="F22" s="111"/>
      <c r="G22" s="10"/>
      <c r="H22" s="10"/>
    </row>
    <row r="23" spans="1:8" ht="18" customHeight="1" x14ac:dyDescent="0.25">
      <c r="A23" s="382">
        <v>23</v>
      </c>
      <c r="B23" s="103" t="s">
        <v>154</v>
      </c>
      <c r="C23" s="111" t="s">
        <v>155</v>
      </c>
      <c r="D23" s="323"/>
      <c r="E23" s="111"/>
      <c r="F23" s="111"/>
      <c r="G23" s="10"/>
      <c r="H23" s="10"/>
    </row>
    <row r="24" spans="1:8" ht="18" customHeight="1" x14ac:dyDescent="0.25">
      <c r="A24" s="382">
        <v>24</v>
      </c>
      <c r="B24" s="103" t="s">
        <v>157</v>
      </c>
      <c r="C24" s="111" t="s">
        <v>400</v>
      </c>
      <c r="D24" s="323"/>
      <c r="E24" s="111"/>
      <c r="F24" s="111"/>
      <c r="G24" s="10"/>
      <c r="H24" s="10"/>
    </row>
    <row r="25" spans="1:8" ht="18" customHeight="1" x14ac:dyDescent="0.25">
      <c r="A25" s="382">
        <v>25</v>
      </c>
      <c r="C25" s="98"/>
      <c r="D25" s="111"/>
      <c r="E25" s="111"/>
      <c r="F25" s="111"/>
      <c r="G25" s="10"/>
      <c r="H25" s="10"/>
    </row>
    <row r="26" spans="1:8" ht="18" customHeight="1" x14ac:dyDescent="0.25">
      <c r="A26" s="382">
        <v>26</v>
      </c>
      <c r="B26" s="99" t="s">
        <v>156</v>
      </c>
      <c r="C26" s="98"/>
      <c r="D26" s="111"/>
      <c r="E26" s="111"/>
      <c r="F26" s="111"/>
      <c r="G26" s="10"/>
      <c r="H26" s="10"/>
    </row>
    <row r="27" spans="1:8" ht="18" customHeight="1" x14ac:dyDescent="0.25">
      <c r="A27" s="382">
        <v>27</v>
      </c>
      <c r="B27" s="103" t="s">
        <v>158</v>
      </c>
      <c r="C27" s="111" t="s">
        <v>98</v>
      </c>
      <c r="D27" s="442" t="s">
        <v>0</v>
      </c>
      <c r="E27" s="442" t="s">
        <v>88</v>
      </c>
      <c r="F27" s="442" t="s">
        <v>89</v>
      </c>
      <c r="G27" s="10"/>
      <c r="H27" s="10"/>
    </row>
    <row r="28" spans="1:8" ht="18" customHeight="1" x14ac:dyDescent="0.25">
      <c r="A28" s="382">
        <v>28</v>
      </c>
      <c r="B28" s="90" t="s">
        <v>715</v>
      </c>
      <c r="C28" s="444" t="s">
        <v>0</v>
      </c>
      <c r="D28" s="443">
        <f>E28+F28</f>
        <v>0</v>
      </c>
      <c r="E28" s="443">
        <f>+E29+E30</f>
        <v>0</v>
      </c>
      <c r="F28" s="443">
        <f>+F29+F30</f>
        <v>0</v>
      </c>
      <c r="G28" s="10"/>
      <c r="H28" s="10"/>
    </row>
    <row r="29" spans="1:8" ht="18" customHeight="1" x14ac:dyDescent="0.25">
      <c r="A29" s="382">
        <v>29</v>
      </c>
      <c r="B29" s="90" t="s">
        <v>716</v>
      </c>
      <c r="C29" s="444" t="s">
        <v>75</v>
      </c>
      <c r="D29" s="443">
        <f>+E29+F29</f>
        <v>0</v>
      </c>
      <c r="E29" s="323"/>
      <c r="F29" s="323"/>
      <c r="G29" s="10"/>
      <c r="H29" s="10"/>
    </row>
    <row r="30" spans="1:8" ht="18" customHeight="1" x14ac:dyDescent="0.25">
      <c r="A30" s="382">
        <v>30</v>
      </c>
      <c r="B30" s="90" t="s">
        <v>717</v>
      </c>
      <c r="C30" s="444" t="s">
        <v>76</v>
      </c>
      <c r="D30" s="443">
        <f>+E30+F30</f>
        <v>0</v>
      </c>
      <c r="E30" s="323"/>
      <c r="F30" s="323"/>
      <c r="G30" s="10"/>
      <c r="H30" s="10"/>
    </row>
    <row r="31" spans="1:8" ht="4.5" customHeight="1" x14ac:dyDescent="0.25">
      <c r="A31" s="382">
        <v>31</v>
      </c>
      <c r="B31" s="118"/>
      <c r="C31" s="98"/>
      <c r="D31" s="111"/>
      <c r="E31" s="111"/>
      <c r="F31" s="111"/>
    </row>
    <row r="32" spans="1:8" x14ac:dyDescent="0.25">
      <c r="A32" s="382">
        <v>32</v>
      </c>
      <c r="B32" s="110" t="s">
        <v>87</v>
      </c>
      <c r="C32" s="98"/>
      <c r="D32" s="111"/>
      <c r="E32" s="111"/>
      <c r="F32" s="111"/>
    </row>
    <row r="33" spans="1:6" ht="21.75" customHeight="1" x14ac:dyDescent="0.25">
      <c r="A33" s="382">
        <v>33</v>
      </c>
      <c r="B33" s="481"/>
      <c r="C33" s="482"/>
      <c r="D33" s="482"/>
      <c r="E33" s="482"/>
      <c r="F33" s="483"/>
    </row>
    <row r="34" spans="1:6" ht="21.75" customHeight="1" x14ac:dyDescent="0.25">
      <c r="B34" s="484"/>
      <c r="C34" s="485"/>
      <c r="D34" s="485"/>
      <c r="E34" s="485"/>
      <c r="F34" s="486"/>
    </row>
    <row r="35" spans="1:6" ht="21.75" customHeight="1" x14ac:dyDescent="0.25">
      <c r="B35" s="484"/>
      <c r="C35" s="485"/>
      <c r="D35" s="485"/>
      <c r="E35" s="485"/>
      <c r="F35" s="486"/>
    </row>
    <row r="36" spans="1:6" ht="21.75" customHeight="1" x14ac:dyDescent="0.25">
      <c r="B36" s="487"/>
      <c r="C36" s="488"/>
      <c r="D36" s="488"/>
      <c r="E36" s="488"/>
      <c r="F36" s="489"/>
    </row>
  </sheetData>
  <sheetProtection algorithmName="SHA-512" hashValue="4mMqJjHfDCMfDwC4SL8KcS1Vl+3Dv3ZCjsdb/J25242X0agg5YwhBy8Pr6mxocye2Stbi9l1DyKbdlc343xpFw==" saltValue="XTNiRQE1L4J2XnzeY+EsIQ==" spinCount="100000" sheet="1" objects="1" scenarios="1"/>
  <mergeCells count="2">
    <mergeCell ref="G11:G12"/>
    <mergeCell ref="B33:F36"/>
  </mergeCells>
  <conditionalFormatting sqref="D8">
    <cfRule type="expression" dxfId="25" priority="8">
      <formula>$D$7="Sí"</formula>
    </cfRule>
  </conditionalFormatting>
  <conditionalFormatting sqref="D11">
    <cfRule type="cellIs" dxfId="24" priority="1" operator="equal">
      <formula>"*"</formula>
    </cfRule>
    <cfRule type="cellIs" dxfId="23" priority="2" operator="greaterThan">
      <formula>0</formula>
    </cfRule>
    <cfRule type="cellIs" dxfId="22" priority="3" operator="equal">
      <formula>0</formula>
    </cfRule>
  </conditionalFormatting>
  <conditionalFormatting sqref="D16:D19">
    <cfRule type="cellIs" dxfId="21" priority="6" operator="equal">
      <formula>0</formula>
    </cfRule>
  </conditionalFormatting>
  <conditionalFormatting sqref="D28:D30">
    <cfRule type="cellIs" dxfId="20" priority="5" operator="equal">
      <formula>0</formula>
    </cfRule>
  </conditionalFormatting>
  <conditionalFormatting sqref="E11:F11">
    <cfRule type="expression" dxfId="19" priority="7">
      <formula>$E$10="Hombres"</formula>
    </cfRule>
  </conditionalFormatting>
  <conditionalFormatting sqref="E28:F28">
    <cfRule type="cellIs" dxfId="18" priority="4" operator="equal">
      <formula>0</formula>
    </cfRule>
  </conditionalFormatting>
  <dataValidations count="1">
    <dataValidation type="list" allowBlank="1" showInputMessage="1" showErrorMessage="1" sqref="D9 D6:D7 D12:D13" xr:uid="{4FF8322A-55A6-4BDE-9F18-680540FB860F}">
      <formula1>SINO</formula1>
    </dataValidation>
  </dataValidations>
  <printOptions horizontalCentered="1"/>
  <pageMargins left="0.39370078740157483" right="0.39370078740157483" top="0.59055118110236227" bottom="0.43307086614173229" header="0.31496062992125984" footer="0.19685039370078741"/>
  <pageSetup scale="81" orientation="landscape" r:id="rId1"/>
  <headerFooter>
    <oddHeader>&amp;L&amp;G</oddHeader>
    <oddFooter>&amp;R&amp;"Carlito,Negrita"Técnica Nocturna&amp;"Carlito,Normal", 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38A2C-9E03-422C-9CDC-56B59221659F}">
  <sheetPr codeName="Hoja141">
    <pageSetUpPr fitToPage="1"/>
  </sheetPr>
  <dimension ref="A1:Z47"/>
  <sheetViews>
    <sheetView showGridLines="0" zoomScale="95" zoomScaleNormal="95" workbookViewId="0"/>
  </sheetViews>
  <sheetFormatPr baseColWidth="10" defaultColWidth="11.42578125" defaultRowHeight="15" x14ac:dyDescent="0.25"/>
  <cols>
    <col min="1" max="1" width="4.42578125" style="27" customWidth="1"/>
    <col min="2" max="2" width="5.42578125" style="103" customWidth="1"/>
    <col min="3" max="3" width="6.7109375" style="81" customWidth="1"/>
    <col min="4" max="4" width="65.7109375" style="81" customWidth="1"/>
    <col min="5" max="5" width="13.5703125" style="79" customWidth="1"/>
    <col min="6" max="8" width="11.42578125" style="79" customWidth="1"/>
    <col min="9" max="9" width="6.7109375" style="8" customWidth="1"/>
    <col min="10" max="10" width="6" style="8" customWidth="1"/>
    <col min="11" max="16384" width="11.42578125" style="8"/>
  </cols>
  <sheetData>
    <row r="1" spans="1:26" ht="19.5" customHeight="1" x14ac:dyDescent="0.3">
      <c r="A1" s="382">
        <v>1</v>
      </c>
      <c r="B1" s="77" t="s">
        <v>891</v>
      </c>
      <c r="C1" s="78"/>
      <c r="D1" s="78"/>
    </row>
    <row r="2" spans="1:26" ht="19.5" customHeight="1" x14ac:dyDescent="0.3">
      <c r="A2" s="382">
        <v>2</v>
      </c>
      <c r="B2" s="77" t="s">
        <v>893</v>
      </c>
      <c r="C2" s="80"/>
      <c r="D2" s="80"/>
      <c r="H2" s="8"/>
    </row>
    <row r="3" spans="1:26" ht="18.75" x14ac:dyDescent="0.3">
      <c r="A3" s="382">
        <v>3</v>
      </c>
      <c r="B3" s="393" t="s">
        <v>857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</row>
    <row r="4" spans="1:26" ht="6.75" customHeight="1" x14ac:dyDescent="0.3">
      <c r="A4" s="382">
        <v>4</v>
      </c>
      <c r="B4" s="99"/>
      <c r="C4" s="100"/>
      <c r="D4" s="101"/>
      <c r="E4" s="101"/>
      <c r="F4" s="101"/>
    </row>
    <row r="5" spans="1:26" ht="29.45" customHeight="1" x14ac:dyDescent="0.25">
      <c r="A5" s="382">
        <v>5</v>
      </c>
      <c r="B5" s="102" t="s">
        <v>181</v>
      </c>
      <c r="C5" s="538" t="s">
        <v>143</v>
      </c>
      <c r="D5" s="538"/>
      <c r="E5" s="333"/>
      <c r="F5" s="100"/>
      <c r="G5" s="100"/>
      <c r="I5" s="100"/>
    </row>
    <row r="6" spans="1:26" ht="15" customHeight="1" x14ac:dyDescent="0.25">
      <c r="A6" s="382">
        <v>6</v>
      </c>
      <c r="C6" s="103"/>
      <c r="D6" s="104"/>
      <c r="E6" s="100"/>
      <c r="F6" s="100"/>
      <c r="G6" s="100"/>
      <c r="H6" s="100"/>
      <c r="I6" s="100"/>
    </row>
    <row r="7" spans="1:26" ht="36.75" customHeight="1" thickBot="1" x14ac:dyDescent="0.3">
      <c r="A7" s="382">
        <v>7</v>
      </c>
      <c r="B7" s="102" t="s">
        <v>417</v>
      </c>
      <c r="C7" s="539" t="s">
        <v>176</v>
      </c>
      <c r="D7" s="539"/>
      <c r="E7" s="539"/>
      <c r="F7" s="539"/>
      <c r="G7" s="539"/>
      <c r="H7" s="105"/>
    </row>
    <row r="8" spans="1:26" ht="31.5" customHeight="1" thickTop="1" x14ac:dyDescent="0.25">
      <c r="A8" s="382">
        <v>8</v>
      </c>
      <c r="C8" s="540" t="s">
        <v>185</v>
      </c>
      <c r="D8" s="540"/>
      <c r="E8" s="542" t="s">
        <v>144</v>
      </c>
      <c r="F8" s="544" t="s">
        <v>145</v>
      </c>
      <c r="G8" s="545"/>
      <c r="H8" s="545"/>
    </row>
    <row r="9" spans="1:26" ht="19.5" customHeight="1" thickBot="1" x14ac:dyDescent="0.3">
      <c r="A9" s="382">
        <v>9</v>
      </c>
      <c r="C9" s="541"/>
      <c r="D9" s="541"/>
      <c r="E9" s="543"/>
      <c r="F9" s="106" t="s">
        <v>0</v>
      </c>
      <c r="G9" s="107" t="s">
        <v>88</v>
      </c>
      <c r="H9" s="108" t="s">
        <v>89</v>
      </c>
    </row>
    <row r="10" spans="1:26" ht="19.5" customHeight="1" thickTop="1" x14ac:dyDescent="0.25">
      <c r="A10" s="382">
        <v>10</v>
      </c>
      <c r="C10" s="537" t="s">
        <v>401</v>
      </c>
      <c r="D10" s="537"/>
      <c r="E10" s="334"/>
      <c r="F10" s="448">
        <f t="shared" ref="F10:F24" si="0">+G10+H10</f>
        <v>0</v>
      </c>
      <c r="G10" s="336"/>
      <c r="H10" s="337"/>
      <c r="I10" s="109" t="str">
        <f>IF(AND(E10&gt;0,F10=0),"***",IF(AND(F10&gt;0,E10=0),"xxx",""))</f>
        <v/>
      </c>
      <c r="J10" s="109" t="str">
        <f>IF(E10&gt;F10,"###","")</f>
        <v/>
      </c>
    </row>
    <row r="11" spans="1:26" ht="19.5" customHeight="1" x14ac:dyDescent="0.25">
      <c r="A11" s="382">
        <v>11</v>
      </c>
      <c r="C11" s="537" t="s">
        <v>402</v>
      </c>
      <c r="D11" s="537"/>
      <c r="E11" s="334"/>
      <c r="F11" s="448">
        <f t="shared" si="0"/>
        <v>0</v>
      </c>
      <c r="G11" s="336"/>
      <c r="H11" s="337"/>
      <c r="I11" s="109" t="str">
        <f t="shared" ref="I11:I24" si="1">IF(AND(E11&gt;0,F11=0),"***",IF(AND(F11&gt;0,E11=0),"xxx",""))</f>
        <v/>
      </c>
      <c r="J11" s="109" t="str">
        <f t="shared" ref="J11:J24" si="2">IF(E11&gt;F11,"###","")</f>
        <v/>
      </c>
    </row>
    <row r="12" spans="1:26" ht="19.5" customHeight="1" x14ac:dyDescent="0.25">
      <c r="A12" s="382">
        <v>12</v>
      </c>
      <c r="C12" s="533" t="s">
        <v>403</v>
      </c>
      <c r="D12" s="533"/>
      <c r="E12" s="334"/>
      <c r="F12" s="448">
        <f t="shared" si="0"/>
        <v>0</v>
      </c>
      <c r="G12" s="338"/>
      <c r="H12" s="339"/>
      <c r="I12" s="109" t="str">
        <f t="shared" si="1"/>
        <v/>
      </c>
      <c r="J12" s="109" t="str">
        <f t="shared" si="2"/>
        <v/>
      </c>
    </row>
    <row r="13" spans="1:26" ht="19.5" customHeight="1" x14ac:dyDescent="0.25">
      <c r="A13" s="382">
        <v>13</v>
      </c>
      <c r="C13" s="533" t="s">
        <v>404</v>
      </c>
      <c r="D13" s="533"/>
      <c r="E13" s="334"/>
      <c r="F13" s="448">
        <f t="shared" si="0"/>
        <v>0</v>
      </c>
      <c r="G13" s="338"/>
      <c r="H13" s="339"/>
      <c r="I13" s="109" t="str">
        <f t="shared" si="1"/>
        <v/>
      </c>
      <c r="J13" s="109" t="str">
        <f t="shared" si="2"/>
        <v/>
      </c>
    </row>
    <row r="14" spans="1:26" ht="19.5" customHeight="1" x14ac:dyDescent="0.25">
      <c r="A14" s="382">
        <v>14</v>
      </c>
      <c r="C14" s="533" t="s">
        <v>405</v>
      </c>
      <c r="D14" s="533"/>
      <c r="E14" s="334"/>
      <c r="F14" s="448">
        <f t="shared" si="0"/>
        <v>0</v>
      </c>
      <c r="G14" s="338"/>
      <c r="H14" s="339"/>
      <c r="I14" s="109" t="str">
        <f t="shared" si="1"/>
        <v/>
      </c>
      <c r="J14" s="109" t="str">
        <f t="shared" si="2"/>
        <v/>
      </c>
    </row>
    <row r="15" spans="1:26" ht="19.5" customHeight="1" x14ac:dyDescent="0.25">
      <c r="A15" s="382">
        <v>15</v>
      </c>
      <c r="C15" s="533" t="s">
        <v>406</v>
      </c>
      <c r="D15" s="533"/>
      <c r="E15" s="334"/>
      <c r="F15" s="448">
        <f t="shared" si="0"/>
        <v>0</v>
      </c>
      <c r="G15" s="338"/>
      <c r="H15" s="339"/>
      <c r="I15" s="109" t="str">
        <f t="shared" si="1"/>
        <v/>
      </c>
      <c r="J15" s="109" t="str">
        <f t="shared" si="2"/>
        <v/>
      </c>
    </row>
    <row r="16" spans="1:26" ht="19.5" customHeight="1" x14ac:dyDescent="0.25">
      <c r="A16" s="382">
        <v>16</v>
      </c>
      <c r="C16" s="533" t="s">
        <v>408</v>
      </c>
      <c r="D16" s="533"/>
      <c r="E16" s="334"/>
      <c r="F16" s="448">
        <f t="shared" si="0"/>
        <v>0</v>
      </c>
      <c r="G16" s="338"/>
      <c r="H16" s="339"/>
      <c r="I16" s="109" t="str">
        <f t="shared" si="1"/>
        <v/>
      </c>
      <c r="J16" s="109" t="str">
        <f t="shared" si="2"/>
        <v/>
      </c>
    </row>
    <row r="17" spans="1:10" ht="19.5" customHeight="1" x14ac:dyDescent="0.25">
      <c r="A17" s="382">
        <v>17</v>
      </c>
      <c r="C17" s="533" t="s">
        <v>409</v>
      </c>
      <c r="D17" s="533"/>
      <c r="E17" s="334"/>
      <c r="F17" s="448">
        <f t="shared" si="0"/>
        <v>0</v>
      </c>
      <c r="G17" s="338"/>
      <c r="H17" s="339"/>
      <c r="I17" s="109" t="str">
        <f t="shared" si="1"/>
        <v/>
      </c>
      <c r="J17" s="109" t="str">
        <f t="shared" si="2"/>
        <v/>
      </c>
    </row>
    <row r="18" spans="1:10" ht="19.5" customHeight="1" x14ac:dyDescent="0.25">
      <c r="A18" s="382">
        <v>18</v>
      </c>
      <c r="C18" s="533" t="s">
        <v>410</v>
      </c>
      <c r="D18" s="533"/>
      <c r="E18" s="334"/>
      <c r="F18" s="448">
        <f t="shared" si="0"/>
        <v>0</v>
      </c>
      <c r="G18" s="338"/>
      <c r="H18" s="339"/>
      <c r="I18" s="109" t="str">
        <f t="shared" si="1"/>
        <v/>
      </c>
      <c r="J18" s="109" t="str">
        <f t="shared" si="2"/>
        <v/>
      </c>
    </row>
    <row r="19" spans="1:10" ht="19.5" customHeight="1" x14ac:dyDescent="0.25">
      <c r="A19" s="382">
        <v>19</v>
      </c>
      <c r="C19" s="533" t="s">
        <v>411</v>
      </c>
      <c r="D19" s="533"/>
      <c r="E19" s="334"/>
      <c r="F19" s="448">
        <f t="shared" si="0"/>
        <v>0</v>
      </c>
      <c r="G19" s="338"/>
      <c r="H19" s="339"/>
      <c r="I19" s="109" t="str">
        <f t="shared" si="1"/>
        <v/>
      </c>
      <c r="J19" s="109" t="str">
        <f t="shared" si="2"/>
        <v/>
      </c>
    </row>
    <row r="20" spans="1:10" ht="19.5" customHeight="1" x14ac:dyDescent="0.25">
      <c r="A20" s="382">
        <v>20</v>
      </c>
      <c r="C20" s="533" t="s">
        <v>412</v>
      </c>
      <c r="D20" s="533"/>
      <c r="E20" s="334"/>
      <c r="F20" s="448">
        <f t="shared" si="0"/>
        <v>0</v>
      </c>
      <c r="G20" s="338"/>
      <c r="H20" s="339"/>
      <c r="I20" s="109" t="str">
        <f t="shared" si="1"/>
        <v/>
      </c>
      <c r="J20" s="109" t="str">
        <f t="shared" si="2"/>
        <v/>
      </c>
    </row>
    <row r="21" spans="1:10" ht="19.5" customHeight="1" x14ac:dyDescent="0.25">
      <c r="A21" s="382">
        <v>21</v>
      </c>
      <c r="C21" s="533" t="s">
        <v>413</v>
      </c>
      <c r="D21" s="533"/>
      <c r="E21" s="334"/>
      <c r="F21" s="448">
        <f t="shared" si="0"/>
        <v>0</v>
      </c>
      <c r="G21" s="338"/>
      <c r="H21" s="339"/>
      <c r="I21" s="109" t="str">
        <f t="shared" si="1"/>
        <v/>
      </c>
      <c r="J21" s="109" t="str">
        <f t="shared" si="2"/>
        <v/>
      </c>
    </row>
    <row r="22" spans="1:10" ht="19.5" customHeight="1" x14ac:dyDescent="0.25">
      <c r="A22" s="382">
        <v>22</v>
      </c>
      <c r="C22" s="533" t="s">
        <v>414</v>
      </c>
      <c r="D22" s="533"/>
      <c r="E22" s="334"/>
      <c r="F22" s="448">
        <f t="shared" si="0"/>
        <v>0</v>
      </c>
      <c r="G22" s="338"/>
      <c r="H22" s="339"/>
      <c r="I22" s="109" t="str">
        <f t="shared" si="1"/>
        <v/>
      </c>
      <c r="J22" s="109" t="str">
        <f t="shared" si="2"/>
        <v/>
      </c>
    </row>
    <row r="23" spans="1:10" ht="19.5" customHeight="1" x14ac:dyDescent="0.25">
      <c r="A23" s="382">
        <v>23</v>
      </c>
      <c r="C23" s="533" t="s">
        <v>851</v>
      </c>
      <c r="D23" s="533"/>
      <c r="E23" s="334"/>
      <c r="F23" s="448">
        <f t="shared" si="0"/>
        <v>0</v>
      </c>
      <c r="G23" s="338"/>
      <c r="H23" s="339"/>
      <c r="I23" s="109" t="str">
        <f t="shared" si="1"/>
        <v/>
      </c>
      <c r="J23" s="109" t="str">
        <f t="shared" si="2"/>
        <v/>
      </c>
    </row>
    <row r="24" spans="1:10" ht="19.5" customHeight="1" thickBot="1" x14ac:dyDescent="0.3">
      <c r="A24" s="382">
        <v>24</v>
      </c>
      <c r="C24" s="534" t="s">
        <v>852</v>
      </c>
      <c r="D24" s="534"/>
      <c r="E24" s="335"/>
      <c r="F24" s="449">
        <f t="shared" si="0"/>
        <v>0</v>
      </c>
      <c r="G24" s="340"/>
      <c r="H24" s="341"/>
      <c r="I24" s="109" t="str">
        <f t="shared" si="1"/>
        <v/>
      </c>
      <c r="J24" s="109" t="str">
        <f t="shared" si="2"/>
        <v/>
      </c>
    </row>
    <row r="25" spans="1:10" ht="15.75" thickTop="1" x14ac:dyDescent="0.25">
      <c r="A25" s="382">
        <v>25</v>
      </c>
      <c r="C25" s="450" t="s">
        <v>415</v>
      </c>
      <c r="D25" s="451"/>
      <c r="E25" s="451"/>
      <c r="F25" s="451"/>
      <c r="G25" s="451"/>
      <c r="H25" s="451"/>
      <c r="I25" s="109"/>
    </row>
    <row r="26" spans="1:10" x14ac:dyDescent="0.25">
      <c r="A26" s="382">
        <v>26</v>
      </c>
      <c r="C26" s="535" t="s">
        <v>416</v>
      </c>
      <c r="D26" s="535"/>
      <c r="E26" s="535"/>
      <c r="F26" s="535"/>
      <c r="G26" s="535"/>
      <c r="H26" s="535"/>
      <c r="I26" s="109"/>
    </row>
    <row r="27" spans="1:10" x14ac:dyDescent="0.25">
      <c r="A27" s="382">
        <v>27</v>
      </c>
      <c r="C27" s="535"/>
      <c r="D27" s="535"/>
      <c r="E27" s="535"/>
      <c r="F27" s="535"/>
      <c r="G27" s="535"/>
      <c r="H27" s="535"/>
      <c r="I27" s="109"/>
    </row>
    <row r="28" spans="1:10" ht="15" customHeight="1" x14ac:dyDescent="0.25">
      <c r="A28" s="382">
        <v>28</v>
      </c>
      <c r="C28" s="452"/>
      <c r="D28" s="536" t="str">
        <f>IF(OR(I10="***",I11="***",I12="***",I13="***",I14="***",I15="***",I16="***",I17="***",I18="***",I19="***",I20="***",I21="***",I22="***",I23="***",I24="***"),"*** = Indique la cantidad de estudiantes involucrados","")</f>
        <v/>
      </c>
      <c r="E28" s="536"/>
      <c r="F28" s="536"/>
      <c r="G28" s="536"/>
      <c r="H28" s="536"/>
      <c r="I28" s="109"/>
    </row>
    <row r="29" spans="1:10" ht="15" customHeight="1" x14ac:dyDescent="0.25">
      <c r="A29" s="382">
        <v>29</v>
      </c>
      <c r="C29" s="452"/>
      <c r="D29" s="536" t="str">
        <f>IF(OR(I10="xxx",I11="xxx",I12="xxx",I13="xxx",I14="xxx",I15="xxx",I16="xxx",I17="xxx",I18="xxx",I19="xxx",I20="xxx",I21="xxx",I22="xxx",I23="xxx",I24="xxx"),"xxx = Indique la cantidad de casos","")</f>
        <v/>
      </c>
      <c r="E29" s="536"/>
      <c r="F29" s="536"/>
      <c r="G29" s="536"/>
      <c r="H29" s="536"/>
      <c r="I29" s="109"/>
    </row>
    <row r="30" spans="1:10" ht="15" customHeight="1" x14ac:dyDescent="0.25">
      <c r="A30" s="382">
        <v>30</v>
      </c>
      <c r="C30" s="452"/>
      <c r="D30" s="536" t="str">
        <f>IF(OR(J10="###",J11="###",J12="###",J13="###",J14="###",J15="###",J16="###",J17="###",J18="###",J19="###",J20="###",J21="###",J22="###",J23="###",J24="###"),"### = La cantidad de casos no puede ser mayor al total de estudiantes involucrados","")</f>
        <v/>
      </c>
      <c r="E30" s="536"/>
      <c r="F30" s="536"/>
      <c r="G30" s="536"/>
      <c r="H30" s="536"/>
      <c r="I30" s="109"/>
    </row>
    <row r="31" spans="1:10" x14ac:dyDescent="0.25">
      <c r="A31" s="382">
        <v>31</v>
      </c>
      <c r="B31" s="110" t="s">
        <v>87</v>
      </c>
      <c r="C31" s="98"/>
      <c r="D31" s="98"/>
      <c r="E31" s="111"/>
      <c r="F31" s="111"/>
      <c r="G31" s="98"/>
      <c r="H31" s="98"/>
      <c r="I31" s="109"/>
    </row>
    <row r="32" spans="1:10" ht="21" customHeight="1" x14ac:dyDescent="0.25">
      <c r="A32" s="382">
        <v>32</v>
      </c>
      <c r="B32" s="503"/>
      <c r="C32" s="504"/>
      <c r="D32" s="504"/>
      <c r="E32" s="504"/>
      <c r="F32" s="504"/>
      <c r="G32" s="504"/>
      <c r="H32" s="505"/>
    </row>
    <row r="33" spans="2:8" ht="21" customHeight="1" x14ac:dyDescent="0.25">
      <c r="B33" s="506"/>
      <c r="C33" s="507"/>
      <c r="D33" s="507"/>
      <c r="E33" s="507"/>
      <c r="F33" s="507"/>
      <c r="G33" s="507"/>
      <c r="H33" s="508"/>
    </row>
    <row r="34" spans="2:8" ht="21" customHeight="1" x14ac:dyDescent="0.25">
      <c r="B34" s="506"/>
      <c r="C34" s="507"/>
      <c r="D34" s="507"/>
      <c r="E34" s="507"/>
      <c r="F34" s="507"/>
      <c r="G34" s="507"/>
      <c r="H34" s="508"/>
    </row>
    <row r="35" spans="2:8" ht="21" customHeight="1" x14ac:dyDescent="0.25">
      <c r="B35" s="509"/>
      <c r="C35" s="510"/>
      <c r="D35" s="510"/>
      <c r="E35" s="510"/>
      <c r="F35" s="510"/>
      <c r="G35" s="510"/>
      <c r="H35" s="511"/>
    </row>
    <row r="36" spans="2:8" x14ac:dyDescent="0.25">
      <c r="B36" s="8"/>
      <c r="C36" s="8"/>
      <c r="D36" s="8"/>
      <c r="E36" s="8"/>
      <c r="F36" s="8"/>
      <c r="G36" s="8"/>
      <c r="H36" s="8"/>
    </row>
    <row r="37" spans="2:8" x14ac:dyDescent="0.25">
      <c r="B37" s="8"/>
      <c r="C37" s="8"/>
      <c r="D37" s="8"/>
      <c r="E37" s="8"/>
      <c r="F37" s="8"/>
      <c r="G37" s="8"/>
      <c r="H37" s="8"/>
    </row>
    <row r="38" spans="2:8" x14ac:dyDescent="0.25">
      <c r="B38" s="8"/>
      <c r="C38" s="8"/>
      <c r="D38" s="8"/>
      <c r="E38" s="8"/>
      <c r="F38" s="8"/>
      <c r="G38" s="8"/>
      <c r="H38" s="8"/>
    </row>
    <row r="39" spans="2:8" x14ac:dyDescent="0.25">
      <c r="B39" s="8"/>
      <c r="C39" s="8"/>
      <c r="D39" s="8"/>
      <c r="E39" s="8"/>
      <c r="F39" s="8"/>
      <c r="G39" s="8"/>
      <c r="H39" s="8"/>
    </row>
    <row r="40" spans="2:8" x14ac:dyDescent="0.25">
      <c r="B40" s="8"/>
      <c r="C40" s="8"/>
      <c r="D40" s="8"/>
      <c r="E40" s="8"/>
      <c r="F40" s="8"/>
      <c r="G40" s="8"/>
      <c r="H40" s="8"/>
    </row>
    <row r="41" spans="2:8" x14ac:dyDescent="0.25">
      <c r="B41" s="8"/>
      <c r="C41" s="8"/>
      <c r="D41" s="8"/>
      <c r="E41" s="8"/>
      <c r="F41" s="8"/>
      <c r="G41" s="8"/>
      <c r="H41" s="8"/>
    </row>
    <row r="42" spans="2:8" x14ac:dyDescent="0.25">
      <c r="B42" s="8"/>
      <c r="C42" s="8"/>
      <c r="D42" s="8"/>
      <c r="E42" s="8"/>
      <c r="F42" s="8"/>
      <c r="G42" s="8"/>
      <c r="H42" s="8"/>
    </row>
    <row r="43" spans="2:8" x14ac:dyDescent="0.25">
      <c r="B43" s="8"/>
      <c r="C43" s="8"/>
      <c r="D43" s="8"/>
      <c r="E43" s="8"/>
      <c r="F43" s="8"/>
      <c r="G43" s="8"/>
      <c r="H43" s="8"/>
    </row>
    <row r="44" spans="2:8" x14ac:dyDescent="0.25">
      <c r="B44" s="8"/>
      <c r="C44" s="8"/>
      <c r="D44" s="8"/>
      <c r="E44" s="8"/>
      <c r="F44" s="8"/>
      <c r="G44" s="8"/>
      <c r="H44" s="8"/>
    </row>
    <row r="45" spans="2:8" x14ac:dyDescent="0.25">
      <c r="B45" s="8"/>
      <c r="C45" s="8"/>
      <c r="D45" s="8"/>
      <c r="E45" s="8"/>
      <c r="F45" s="8"/>
      <c r="G45" s="8"/>
      <c r="H45" s="8"/>
    </row>
    <row r="46" spans="2:8" x14ac:dyDescent="0.25">
      <c r="B46" s="8"/>
      <c r="C46" s="8"/>
      <c r="D46" s="8"/>
      <c r="E46" s="8"/>
      <c r="F46" s="8"/>
      <c r="G46" s="8"/>
      <c r="H46" s="8"/>
    </row>
    <row r="47" spans="2:8" x14ac:dyDescent="0.25">
      <c r="B47" s="8"/>
      <c r="C47" s="8"/>
      <c r="D47" s="8"/>
      <c r="E47" s="8"/>
      <c r="F47" s="8"/>
      <c r="G47" s="8"/>
      <c r="H47" s="8"/>
    </row>
  </sheetData>
  <sheetProtection algorithmName="SHA-512" hashValue="icCmDXBd9adR2H2JiItbydJUDOBnAa8QGRZYyd6YIbQJBqJAxhgNyhjTDWyLjjb+SZj0RF8n09Pgj6kBfj5k8w==" saltValue="lfOfuXkpYyGLMmujF532jA==" spinCount="100000" sheet="1" objects="1" scenarios="1"/>
  <mergeCells count="25">
    <mergeCell ref="C10:D10"/>
    <mergeCell ref="C5:D5"/>
    <mergeCell ref="C7:G7"/>
    <mergeCell ref="C8:D9"/>
    <mergeCell ref="E8:E9"/>
    <mergeCell ref="F8:H8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B32:H35"/>
    <mergeCell ref="C23:D23"/>
    <mergeCell ref="C24:D24"/>
    <mergeCell ref="C26:H27"/>
    <mergeCell ref="D28:H28"/>
    <mergeCell ref="D29:H29"/>
    <mergeCell ref="D30:H30"/>
  </mergeCells>
  <conditionalFormatting sqref="F10:F24">
    <cfRule type="cellIs" dxfId="17" priority="1" operator="equal">
      <formula>0</formula>
    </cfRule>
  </conditionalFormatting>
  <dataValidations count="1">
    <dataValidation type="list" allowBlank="1" showInputMessage="1" showErrorMessage="1" sqref="E5" xr:uid="{4AD47D82-9453-4549-8425-C67940807849}">
      <formula1>SINO</formula1>
    </dataValidation>
  </dataValidations>
  <printOptions horizontalCentered="1"/>
  <pageMargins left="0.39370078740157483" right="0.39370078740157483" top="0.59055118110236227" bottom="0.43307086614173229" header="0.31496062992125984" footer="0.19685039370078741"/>
  <pageSetup scale="81" orientation="landscape" r:id="rId1"/>
  <headerFooter>
    <oddHeader>&amp;L&amp;G</oddHeader>
    <oddFooter>&amp;R&amp;"Carlito,Negrita"Técnica Nocturna&amp;"Carlito,Normal", 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E2CC8-FBC6-4890-85CD-1FD2AA0B892A}">
  <sheetPr codeName="Hoja10">
    <pageSetUpPr fitToPage="1"/>
  </sheetPr>
  <dimension ref="A1:Z41"/>
  <sheetViews>
    <sheetView showGridLines="0" zoomScale="95" zoomScaleNormal="95" workbookViewId="0"/>
  </sheetViews>
  <sheetFormatPr baseColWidth="10" defaultColWidth="11.42578125" defaultRowHeight="15" x14ac:dyDescent="0.25"/>
  <cols>
    <col min="1" max="1" width="4.42578125" style="27" customWidth="1"/>
    <col min="2" max="2" width="4.7109375" style="81" customWidth="1"/>
    <col min="3" max="3" width="50.7109375" style="81" customWidth="1"/>
    <col min="4" max="6" width="15.28515625" style="79" customWidth="1"/>
    <col min="7" max="7" width="17.85546875" style="79" customWidth="1"/>
    <col min="8" max="8" width="15.28515625" style="79" customWidth="1"/>
    <col min="9" max="16384" width="11.42578125" style="8"/>
  </cols>
  <sheetData>
    <row r="1" spans="1:26" ht="20.25" customHeight="1" x14ac:dyDescent="0.3">
      <c r="A1" s="382">
        <v>1</v>
      </c>
      <c r="B1" s="77" t="s">
        <v>430</v>
      </c>
      <c r="C1" s="78"/>
    </row>
    <row r="2" spans="1:26" ht="20.25" customHeight="1" x14ac:dyDescent="0.3">
      <c r="A2" s="382">
        <v>2</v>
      </c>
      <c r="B2" s="77" t="s">
        <v>138</v>
      </c>
      <c r="C2" s="80"/>
    </row>
    <row r="3" spans="1:26" ht="18.75" x14ac:dyDescent="0.3">
      <c r="A3" s="382">
        <v>3</v>
      </c>
      <c r="B3" s="393" t="s">
        <v>857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</row>
    <row r="4" spans="1:26" ht="6" customHeight="1" x14ac:dyDescent="0.3">
      <c r="A4" s="382">
        <v>4</v>
      </c>
      <c r="B4" s="77"/>
    </row>
    <row r="5" spans="1:26" s="60" customFormat="1" ht="15.75" thickBot="1" x14ac:dyDescent="0.3">
      <c r="A5" s="382">
        <v>5</v>
      </c>
      <c r="B5" s="82" t="s">
        <v>435</v>
      </c>
      <c r="C5" s="62" t="s">
        <v>847</v>
      </c>
      <c r="D5" s="62"/>
      <c r="E5" s="62"/>
      <c r="F5" s="62"/>
      <c r="G5" s="62"/>
      <c r="H5" s="62"/>
    </row>
    <row r="6" spans="1:26" ht="30.75" customHeight="1" thickTop="1" x14ac:dyDescent="0.25">
      <c r="A6" s="382">
        <v>6</v>
      </c>
      <c r="B6" s="551" t="s">
        <v>78</v>
      </c>
      <c r="C6" s="551"/>
      <c r="D6" s="553" t="s">
        <v>159</v>
      </c>
      <c r="E6" s="555" t="s">
        <v>160</v>
      </c>
      <c r="F6" s="555" t="s">
        <v>161</v>
      </c>
      <c r="G6" s="555" t="s">
        <v>848</v>
      </c>
      <c r="H6" s="557" t="s">
        <v>849</v>
      </c>
    </row>
    <row r="7" spans="1:26" ht="30.75" customHeight="1" thickBot="1" x14ac:dyDescent="0.3">
      <c r="A7" s="382">
        <v>7</v>
      </c>
      <c r="B7" s="552"/>
      <c r="C7" s="552"/>
      <c r="D7" s="554"/>
      <c r="E7" s="556"/>
      <c r="F7" s="556"/>
      <c r="G7" s="556"/>
      <c r="H7" s="558"/>
    </row>
    <row r="8" spans="1:26" ht="24" customHeight="1" thickTop="1" thickBot="1" x14ac:dyDescent="0.3">
      <c r="A8" s="382">
        <v>8</v>
      </c>
      <c r="B8" s="83" t="s">
        <v>718</v>
      </c>
      <c r="C8" s="84" t="s">
        <v>0</v>
      </c>
      <c r="D8" s="85">
        <f>SUM(D9:D29)</f>
        <v>0</v>
      </c>
      <c r="E8" s="86">
        <f t="shared" ref="E8:H8" si="0">SUM(E9:E29)</f>
        <v>0</v>
      </c>
      <c r="F8" s="86">
        <f t="shared" si="0"/>
        <v>0</v>
      </c>
      <c r="G8" s="86">
        <f t="shared" si="0"/>
        <v>0</v>
      </c>
      <c r="H8" s="87">
        <f t="shared" si="0"/>
        <v>0</v>
      </c>
    </row>
    <row r="9" spans="1:26" ht="24" customHeight="1" x14ac:dyDescent="0.25">
      <c r="A9" s="382">
        <v>9</v>
      </c>
      <c r="B9" s="88" t="s">
        <v>72</v>
      </c>
      <c r="C9" s="299" t="s">
        <v>80</v>
      </c>
      <c r="D9" s="330"/>
      <c r="E9" s="331"/>
      <c r="F9" s="331"/>
      <c r="G9" s="331"/>
      <c r="H9" s="332"/>
    </row>
    <row r="10" spans="1:26" ht="24" customHeight="1" x14ac:dyDescent="0.25">
      <c r="A10" s="382">
        <v>10</v>
      </c>
      <c r="B10" s="89" t="s">
        <v>73</v>
      </c>
      <c r="C10" s="299" t="s">
        <v>162</v>
      </c>
      <c r="D10" s="322"/>
      <c r="E10" s="323"/>
      <c r="F10" s="323"/>
      <c r="G10" s="323"/>
      <c r="H10" s="324"/>
    </row>
    <row r="11" spans="1:26" ht="24" customHeight="1" x14ac:dyDescent="0.25">
      <c r="A11" s="382">
        <v>11</v>
      </c>
      <c r="B11" s="89" t="s">
        <v>74</v>
      </c>
      <c r="C11" s="299" t="s">
        <v>79</v>
      </c>
      <c r="D11" s="322"/>
      <c r="E11" s="323"/>
      <c r="F11" s="323"/>
      <c r="G11" s="323"/>
      <c r="H11" s="324"/>
    </row>
    <row r="12" spans="1:26" ht="24" customHeight="1" x14ac:dyDescent="0.25">
      <c r="A12" s="382">
        <v>12</v>
      </c>
      <c r="B12" s="89" t="s">
        <v>77</v>
      </c>
      <c r="C12" s="299" t="s">
        <v>81</v>
      </c>
      <c r="D12" s="330"/>
      <c r="E12" s="331"/>
      <c r="F12" s="331"/>
      <c r="G12" s="331"/>
      <c r="H12" s="332"/>
    </row>
    <row r="13" spans="1:26" ht="24" customHeight="1" x14ac:dyDescent="0.25">
      <c r="A13" s="382">
        <v>13</v>
      </c>
      <c r="B13" s="89" t="s">
        <v>97</v>
      </c>
      <c r="C13" s="299" t="s">
        <v>127</v>
      </c>
      <c r="D13" s="330"/>
      <c r="E13" s="331"/>
      <c r="F13" s="331"/>
      <c r="G13" s="331"/>
      <c r="H13" s="332"/>
    </row>
    <row r="14" spans="1:26" ht="24" customHeight="1" x14ac:dyDescent="0.25">
      <c r="A14" s="382">
        <v>14</v>
      </c>
      <c r="B14" s="89" t="s">
        <v>99</v>
      </c>
      <c r="C14" s="299" t="s">
        <v>130</v>
      </c>
      <c r="D14" s="330"/>
      <c r="E14" s="331"/>
      <c r="F14" s="331"/>
      <c r="G14" s="331"/>
      <c r="H14" s="332"/>
    </row>
    <row r="15" spans="1:26" ht="24" customHeight="1" x14ac:dyDescent="0.25">
      <c r="A15" s="382">
        <v>15</v>
      </c>
      <c r="B15" s="89" t="s">
        <v>100</v>
      </c>
      <c r="C15" s="299" t="s">
        <v>131</v>
      </c>
      <c r="D15" s="330"/>
      <c r="E15" s="331"/>
      <c r="F15" s="331"/>
      <c r="G15" s="331"/>
      <c r="H15" s="332"/>
    </row>
    <row r="16" spans="1:26" ht="24" customHeight="1" x14ac:dyDescent="0.25">
      <c r="A16" s="382">
        <v>16</v>
      </c>
      <c r="B16" s="89" t="s">
        <v>146</v>
      </c>
      <c r="C16" s="299" t="s">
        <v>132</v>
      </c>
      <c r="D16" s="330"/>
      <c r="E16" s="331"/>
      <c r="F16" s="331"/>
      <c r="G16" s="331"/>
      <c r="H16" s="332"/>
    </row>
    <row r="17" spans="1:8" ht="24" customHeight="1" x14ac:dyDescent="0.25">
      <c r="A17" s="382">
        <v>17</v>
      </c>
      <c r="B17" s="89" t="s">
        <v>148</v>
      </c>
      <c r="C17" s="299" t="s">
        <v>133</v>
      </c>
      <c r="D17" s="330"/>
      <c r="E17" s="331"/>
      <c r="F17" s="331"/>
      <c r="G17" s="331"/>
      <c r="H17" s="332"/>
    </row>
    <row r="18" spans="1:8" ht="24" customHeight="1" x14ac:dyDescent="0.25">
      <c r="A18" s="382">
        <v>18</v>
      </c>
      <c r="B18" s="89" t="s">
        <v>150</v>
      </c>
      <c r="C18" s="299" t="s">
        <v>163</v>
      </c>
      <c r="D18" s="330"/>
      <c r="E18" s="331"/>
      <c r="F18" s="331"/>
      <c r="G18" s="331"/>
      <c r="H18" s="332"/>
    </row>
    <row r="19" spans="1:8" ht="24" customHeight="1" x14ac:dyDescent="0.25">
      <c r="A19" s="382">
        <v>19</v>
      </c>
      <c r="B19" s="89" t="s">
        <v>151</v>
      </c>
      <c r="C19" s="299" t="s">
        <v>695</v>
      </c>
      <c r="D19" s="330"/>
      <c r="E19" s="546"/>
      <c r="F19" s="547"/>
      <c r="G19" s="547"/>
      <c r="H19" s="547"/>
    </row>
    <row r="20" spans="1:8" ht="24" customHeight="1" x14ac:dyDescent="0.25">
      <c r="A20" s="382">
        <v>20</v>
      </c>
      <c r="B20" s="89" t="s">
        <v>152</v>
      </c>
      <c r="C20" s="299" t="s">
        <v>418</v>
      </c>
      <c r="D20" s="330"/>
      <c r="E20" s="548"/>
      <c r="F20" s="549"/>
      <c r="G20" s="549"/>
      <c r="H20" s="549"/>
    </row>
    <row r="21" spans="1:8" ht="24" customHeight="1" x14ac:dyDescent="0.25">
      <c r="A21" s="382">
        <v>21</v>
      </c>
      <c r="B21" s="89" t="s">
        <v>154</v>
      </c>
      <c r="C21" s="299" t="s">
        <v>719</v>
      </c>
      <c r="D21" s="330"/>
      <c r="E21" s="331"/>
      <c r="F21" s="331"/>
      <c r="G21" s="331"/>
      <c r="H21" s="332"/>
    </row>
    <row r="22" spans="1:8" ht="25.9" customHeight="1" x14ac:dyDescent="0.25">
      <c r="A22" s="382">
        <v>22</v>
      </c>
      <c r="B22" s="89" t="s">
        <v>157</v>
      </c>
      <c r="C22" s="299" t="s">
        <v>407</v>
      </c>
      <c r="D22" s="330"/>
      <c r="E22" s="331"/>
      <c r="F22" s="331"/>
      <c r="G22" s="331"/>
      <c r="H22" s="332"/>
    </row>
    <row r="23" spans="1:8" ht="24" customHeight="1" x14ac:dyDescent="0.25">
      <c r="A23" s="382">
        <v>23</v>
      </c>
      <c r="B23" s="89" t="s">
        <v>158</v>
      </c>
      <c r="C23" s="299" t="s">
        <v>82</v>
      </c>
      <c r="D23" s="330"/>
      <c r="E23" s="331"/>
      <c r="F23" s="331"/>
      <c r="G23" s="331"/>
      <c r="H23" s="332"/>
    </row>
    <row r="24" spans="1:8" ht="24" customHeight="1" x14ac:dyDescent="0.25">
      <c r="A24" s="382">
        <v>24</v>
      </c>
      <c r="B24" s="89" t="s">
        <v>181</v>
      </c>
      <c r="C24" s="299" t="s">
        <v>83</v>
      </c>
      <c r="D24" s="330"/>
      <c r="E24" s="331"/>
      <c r="F24" s="331"/>
      <c r="G24" s="331"/>
      <c r="H24" s="332"/>
    </row>
    <row r="25" spans="1:8" ht="24" customHeight="1" x14ac:dyDescent="0.25">
      <c r="A25" s="382">
        <v>25</v>
      </c>
      <c r="B25" s="89" t="s">
        <v>417</v>
      </c>
      <c r="C25" s="299" t="s">
        <v>164</v>
      </c>
      <c r="D25" s="330"/>
      <c r="E25" s="331"/>
      <c r="F25" s="331"/>
      <c r="G25" s="331"/>
      <c r="H25" s="332"/>
    </row>
    <row r="26" spans="1:8" ht="24" customHeight="1" x14ac:dyDescent="0.25">
      <c r="A26" s="382">
        <v>26</v>
      </c>
      <c r="B26" s="89" t="s">
        <v>435</v>
      </c>
      <c r="C26" s="299" t="s">
        <v>165</v>
      </c>
      <c r="D26" s="330"/>
      <c r="E26" s="331"/>
      <c r="F26" s="331"/>
      <c r="G26" s="331"/>
      <c r="H26" s="332"/>
    </row>
    <row r="27" spans="1:8" ht="24" customHeight="1" x14ac:dyDescent="0.25">
      <c r="A27" s="382">
        <v>27</v>
      </c>
      <c r="B27" s="89" t="s">
        <v>720</v>
      </c>
      <c r="C27" s="299" t="s">
        <v>166</v>
      </c>
      <c r="D27" s="330"/>
      <c r="E27" s="331"/>
      <c r="F27" s="331"/>
      <c r="G27" s="331"/>
      <c r="H27" s="332"/>
    </row>
    <row r="28" spans="1:8" ht="24" customHeight="1" x14ac:dyDescent="0.25">
      <c r="A28" s="382">
        <v>28</v>
      </c>
      <c r="B28" s="89" t="s">
        <v>721</v>
      </c>
      <c r="C28" s="299" t="s">
        <v>722</v>
      </c>
      <c r="D28" s="322"/>
      <c r="E28" s="323"/>
      <c r="F28" s="323"/>
      <c r="G28" s="323"/>
      <c r="H28" s="324"/>
    </row>
    <row r="29" spans="1:8" ht="24" customHeight="1" x14ac:dyDescent="0.25">
      <c r="A29" s="382">
        <v>29</v>
      </c>
      <c r="B29" s="300" t="s">
        <v>723</v>
      </c>
      <c r="C29" s="301" t="s">
        <v>850</v>
      </c>
      <c r="D29" s="91">
        <f>SUM(D30:D32)</f>
        <v>0</v>
      </c>
      <c r="E29" s="92">
        <f>SUM(E30:E32)</f>
        <v>0</v>
      </c>
      <c r="F29" s="92">
        <f>SUM(F30:F32)</f>
        <v>0</v>
      </c>
      <c r="G29" s="92">
        <f>SUM(G30:G32)</f>
        <v>0</v>
      </c>
      <c r="H29" s="93">
        <f>SUM(H30:H32)</f>
        <v>0</v>
      </c>
    </row>
    <row r="30" spans="1:8" ht="24" customHeight="1" x14ac:dyDescent="0.25">
      <c r="A30" s="382">
        <v>30</v>
      </c>
      <c r="B30" s="94" t="s">
        <v>178</v>
      </c>
      <c r="C30" s="321"/>
      <c r="D30" s="322"/>
      <c r="E30" s="323"/>
      <c r="F30" s="323"/>
      <c r="G30" s="323"/>
      <c r="H30" s="324"/>
    </row>
    <row r="31" spans="1:8" ht="24" customHeight="1" x14ac:dyDescent="0.25">
      <c r="A31" s="382">
        <v>31</v>
      </c>
      <c r="B31" s="94" t="s">
        <v>179</v>
      </c>
      <c r="C31" s="325"/>
      <c r="D31" s="322"/>
      <c r="E31" s="323"/>
      <c r="F31" s="323"/>
      <c r="G31" s="323"/>
      <c r="H31" s="324"/>
    </row>
    <row r="32" spans="1:8" ht="24" customHeight="1" thickBot="1" x14ac:dyDescent="0.3">
      <c r="A32" s="382">
        <v>32</v>
      </c>
      <c r="B32" s="95" t="s">
        <v>180</v>
      </c>
      <c r="C32" s="326"/>
      <c r="D32" s="327"/>
      <c r="E32" s="328"/>
      <c r="F32" s="328"/>
      <c r="G32" s="328"/>
      <c r="H32" s="329"/>
    </row>
    <row r="33" spans="1:8" ht="15.75" thickTop="1" x14ac:dyDescent="0.25">
      <c r="A33" s="382">
        <v>33</v>
      </c>
      <c r="B33" s="96" t="s">
        <v>84</v>
      </c>
      <c r="C33" s="96"/>
      <c r="D33" s="97"/>
      <c r="E33" s="97"/>
      <c r="F33" s="97"/>
      <c r="G33" s="97"/>
      <c r="H33" s="97"/>
    </row>
    <row r="34" spans="1:8" ht="15.75" x14ac:dyDescent="0.25">
      <c r="A34" s="382">
        <v>34</v>
      </c>
      <c r="B34" s="550" t="s">
        <v>85</v>
      </c>
      <c r="C34" s="550"/>
      <c r="D34" s="550"/>
      <c r="E34" s="550"/>
      <c r="F34" s="550"/>
      <c r="G34" s="550"/>
      <c r="H34" s="550"/>
    </row>
    <row r="35" spans="1:8" x14ac:dyDescent="0.25">
      <c r="A35" s="382">
        <v>35</v>
      </c>
    </row>
    <row r="36" spans="1:8" x14ac:dyDescent="0.25">
      <c r="A36" s="382">
        <v>36</v>
      </c>
      <c r="B36" s="98"/>
      <c r="C36" s="98"/>
      <c r="D36" s="98"/>
      <c r="E36" s="98"/>
      <c r="F36" s="98"/>
      <c r="G36" s="98"/>
      <c r="H36" s="98"/>
    </row>
    <row r="37" spans="1:8" x14ac:dyDescent="0.25">
      <c r="A37" s="382">
        <v>37</v>
      </c>
      <c r="B37" s="98" t="s">
        <v>87</v>
      </c>
      <c r="C37" s="98"/>
      <c r="D37" s="98"/>
      <c r="E37" s="98"/>
      <c r="F37" s="98"/>
      <c r="G37" s="98"/>
      <c r="H37" s="98"/>
    </row>
    <row r="38" spans="1:8" ht="21.75" customHeight="1" x14ac:dyDescent="0.25">
      <c r="A38" s="382">
        <v>38</v>
      </c>
      <c r="B38" s="503"/>
      <c r="C38" s="504"/>
      <c r="D38" s="504"/>
      <c r="E38" s="504"/>
      <c r="F38" s="504"/>
      <c r="G38" s="504"/>
      <c r="H38" s="505"/>
    </row>
    <row r="39" spans="1:8" ht="21.75" customHeight="1" x14ac:dyDescent="0.25">
      <c r="B39" s="506"/>
      <c r="C39" s="507"/>
      <c r="D39" s="507"/>
      <c r="E39" s="507"/>
      <c r="F39" s="507"/>
      <c r="G39" s="507"/>
      <c r="H39" s="508"/>
    </row>
    <row r="40" spans="1:8" ht="21.75" customHeight="1" x14ac:dyDescent="0.25">
      <c r="B40" s="506"/>
      <c r="C40" s="507"/>
      <c r="D40" s="507"/>
      <c r="E40" s="507"/>
      <c r="F40" s="507"/>
      <c r="G40" s="507"/>
      <c r="H40" s="508"/>
    </row>
    <row r="41" spans="1:8" ht="21.75" customHeight="1" x14ac:dyDescent="0.25">
      <c r="B41" s="509"/>
      <c r="C41" s="510"/>
      <c r="D41" s="510"/>
      <c r="E41" s="510"/>
      <c r="F41" s="510"/>
      <c r="G41" s="510"/>
      <c r="H41" s="511"/>
    </row>
  </sheetData>
  <sheetProtection algorithmName="SHA-512" hashValue="S/6MRJQv9lSVyzzomTlvn9IGPucXa9q7RCWpgWVZITCrVwKhBJRx3KQdDOU03cO79nGIQfKvoUeYnVdk1lF6+Q==" saltValue="5qJJjvrmno3eUcr8yZlBhQ==" spinCount="100000" sheet="1" objects="1" scenarios="1"/>
  <mergeCells count="9">
    <mergeCell ref="E19:H20"/>
    <mergeCell ref="B34:H34"/>
    <mergeCell ref="B38:H41"/>
    <mergeCell ref="B6:C7"/>
    <mergeCell ref="D6:D7"/>
    <mergeCell ref="E6:E7"/>
    <mergeCell ref="F6:F7"/>
    <mergeCell ref="G6:G7"/>
    <mergeCell ref="H6:H7"/>
  </mergeCells>
  <conditionalFormatting sqref="D8:H8">
    <cfRule type="cellIs" dxfId="16" priority="1" operator="equal">
      <formula>0</formula>
    </cfRule>
  </conditionalFormatting>
  <conditionalFormatting sqref="D29:H29">
    <cfRule type="cellIs" dxfId="15" priority="2" operator="equal">
      <formula>0</formula>
    </cfRule>
  </conditionalFormatting>
  <printOptions horizontalCentered="1"/>
  <pageMargins left="0.39370078740157483" right="0.39370078740157483" top="0.59055118110236227" bottom="0.43307086614173229" header="0.31496062992125984" footer="0.19685039370078741"/>
  <pageSetup scale="61" orientation="landscape" r:id="rId1"/>
  <headerFooter>
    <oddHeader>&amp;L&amp;G</oddHeader>
    <oddFooter>&amp;R&amp;"Carlito,Negrita"Técnica Nocturna&amp;"Carlito,Normal", 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T20"/>
  <sheetViews>
    <sheetView showGridLines="0" zoomScale="95" zoomScaleNormal="95" workbookViewId="0">
      <selection activeCell="A21" sqref="A21:XFD21"/>
    </sheetView>
  </sheetViews>
  <sheetFormatPr baseColWidth="10" defaultRowHeight="15" x14ac:dyDescent="0.25"/>
  <cols>
    <col min="1" max="1" width="7.42578125" style="57" customWidth="1"/>
    <col min="2" max="2" width="31.7109375" style="60" customWidth="1"/>
    <col min="3" max="14" width="8.5703125" style="60" customWidth="1"/>
    <col min="15" max="250" width="11.42578125" style="60"/>
    <col min="251" max="251" width="32.28515625" style="60" customWidth="1"/>
    <col min="252" max="263" width="8.5703125" style="60" customWidth="1"/>
    <col min="264" max="506" width="11.42578125" style="60"/>
    <col min="507" max="507" width="32.28515625" style="60" customWidth="1"/>
    <col min="508" max="519" width="8.5703125" style="60" customWidth="1"/>
    <col min="520" max="762" width="11.42578125" style="60"/>
    <col min="763" max="763" width="32.28515625" style="60" customWidth="1"/>
    <col min="764" max="775" width="8.5703125" style="60" customWidth="1"/>
    <col min="776" max="1018" width="11.42578125" style="60"/>
    <col min="1019" max="1019" width="32.28515625" style="60" customWidth="1"/>
    <col min="1020" max="1031" width="8.5703125" style="60" customWidth="1"/>
    <col min="1032" max="1274" width="11.42578125" style="60"/>
    <col min="1275" max="1275" width="32.28515625" style="60" customWidth="1"/>
    <col min="1276" max="1287" width="8.5703125" style="60" customWidth="1"/>
    <col min="1288" max="1530" width="11.42578125" style="60"/>
    <col min="1531" max="1531" width="32.28515625" style="60" customWidth="1"/>
    <col min="1532" max="1543" width="8.5703125" style="60" customWidth="1"/>
    <col min="1544" max="1786" width="11.42578125" style="60"/>
    <col min="1787" max="1787" width="32.28515625" style="60" customWidth="1"/>
    <col min="1788" max="1799" width="8.5703125" style="60" customWidth="1"/>
    <col min="1800" max="2042" width="11.42578125" style="60"/>
    <col min="2043" max="2043" width="32.28515625" style="60" customWidth="1"/>
    <col min="2044" max="2055" width="8.5703125" style="60" customWidth="1"/>
    <col min="2056" max="2298" width="11.42578125" style="60"/>
    <col min="2299" max="2299" width="32.28515625" style="60" customWidth="1"/>
    <col min="2300" max="2311" width="8.5703125" style="60" customWidth="1"/>
    <col min="2312" max="2554" width="11.42578125" style="60"/>
    <col min="2555" max="2555" width="32.28515625" style="60" customWidth="1"/>
    <col min="2556" max="2567" width="8.5703125" style="60" customWidth="1"/>
    <col min="2568" max="2810" width="11.42578125" style="60"/>
    <col min="2811" max="2811" width="32.28515625" style="60" customWidth="1"/>
    <col min="2812" max="2823" width="8.5703125" style="60" customWidth="1"/>
    <col min="2824" max="3066" width="11.42578125" style="60"/>
    <col min="3067" max="3067" width="32.28515625" style="60" customWidth="1"/>
    <col min="3068" max="3079" width="8.5703125" style="60" customWidth="1"/>
    <col min="3080" max="3322" width="11.42578125" style="60"/>
    <col min="3323" max="3323" width="32.28515625" style="60" customWidth="1"/>
    <col min="3324" max="3335" width="8.5703125" style="60" customWidth="1"/>
    <col min="3336" max="3578" width="11.42578125" style="60"/>
    <col min="3579" max="3579" width="32.28515625" style="60" customWidth="1"/>
    <col min="3580" max="3591" width="8.5703125" style="60" customWidth="1"/>
    <col min="3592" max="3834" width="11.42578125" style="60"/>
    <col min="3835" max="3835" width="32.28515625" style="60" customWidth="1"/>
    <col min="3836" max="3847" width="8.5703125" style="60" customWidth="1"/>
    <col min="3848" max="4090" width="11.42578125" style="60"/>
    <col min="4091" max="4091" width="32.28515625" style="60" customWidth="1"/>
    <col min="4092" max="4103" width="8.5703125" style="60" customWidth="1"/>
    <col min="4104" max="4346" width="11.42578125" style="60"/>
    <col min="4347" max="4347" width="32.28515625" style="60" customWidth="1"/>
    <col min="4348" max="4359" width="8.5703125" style="60" customWidth="1"/>
    <col min="4360" max="4602" width="11.42578125" style="60"/>
    <col min="4603" max="4603" width="32.28515625" style="60" customWidth="1"/>
    <col min="4604" max="4615" width="8.5703125" style="60" customWidth="1"/>
    <col min="4616" max="4858" width="11.42578125" style="60"/>
    <col min="4859" max="4859" width="32.28515625" style="60" customWidth="1"/>
    <col min="4860" max="4871" width="8.5703125" style="60" customWidth="1"/>
    <col min="4872" max="5114" width="11.42578125" style="60"/>
    <col min="5115" max="5115" width="32.28515625" style="60" customWidth="1"/>
    <col min="5116" max="5127" width="8.5703125" style="60" customWidth="1"/>
    <col min="5128" max="5370" width="11.42578125" style="60"/>
    <col min="5371" max="5371" width="32.28515625" style="60" customWidth="1"/>
    <col min="5372" max="5383" width="8.5703125" style="60" customWidth="1"/>
    <col min="5384" max="5626" width="11.42578125" style="60"/>
    <col min="5627" max="5627" width="32.28515625" style="60" customWidth="1"/>
    <col min="5628" max="5639" width="8.5703125" style="60" customWidth="1"/>
    <col min="5640" max="5882" width="11.42578125" style="60"/>
    <col min="5883" max="5883" width="32.28515625" style="60" customWidth="1"/>
    <col min="5884" max="5895" width="8.5703125" style="60" customWidth="1"/>
    <col min="5896" max="6138" width="11.42578125" style="60"/>
    <col min="6139" max="6139" width="32.28515625" style="60" customWidth="1"/>
    <col min="6140" max="6151" width="8.5703125" style="60" customWidth="1"/>
    <col min="6152" max="6394" width="11.42578125" style="60"/>
    <col min="6395" max="6395" width="32.28515625" style="60" customWidth="1"/>
    <col min="6396" max="6407" width="8.5703125" style="60" customWidth="1"/>
    <col min="6408" max="6650" width="11.42578125" style="60"/>
    <col min="6651" max="6651" width="32.28515625" style="60" customWidth="1"/>
    <col min="6652" max="6663" width="8.5703125" style="60" customWidth="1"/>
    <col min="6664" max="6906" width="11.42578125" style="60"/>
    <col min="6907" max="6907" width="32.28515625" style="60" customWidth="1"/>
    <col min="6908" max="6919" width="8.5703125" style="60" customWidth="1"/>
    <col min="6920" max="7162" width="11.42578125" style="60"/>
    <col min="7163" max="7163" width="32.28515625" style="60" customWidth="1"/>
    <col min="7164" max="7175" width="8.5703125" style="60" customWidth="1"/>
    <col min="7176" max="7418" width="11.42578125" style="60"/>
    <col min="7419" max="7419" width="32.28515625" style="60" customWidth="1"/>
    <col min="7420" max="7431" width="8.5703125" style="60" customWidth="1"/>
    <col min="7432" max="7674" width="11.42578125" style="60"/>
    <col min="7675" max="7675" width="32.28515625" style="60" customWidth="1"/>
    <col min="7676" max="7687" width="8.5703125" style="60" customWidth="1"/>
    <col min="7688" max="7930" width="11.42578125" style="60"/>
    <col min="7931" max="7931" width="32.28515625" style="60" customWidth="1"/>
    <col min="7932" max="7943" width="8.5703125" style="60" customWidth="1"/>
    <col min="7944" max="8186" width="11.42578125" style="60"/>
    <col min="8187" max="8187" width="32.28515625" style="60" customWidth="1"/>
    <col min="8188" max="8199" width="8.5703125" style="60" customWidth="1"/>
    <col min="8200" max="8442" width="11.42578125" style="60"/>
    <col min="8443" max="8443" width="32.28515625" style="60" customWidth="1"/>
    <col min="8444" max="8455" width="8.5703125" style="60" customWidth="1"/>
    <col min="8456" max="8698" width="11.42578125" style="60"/>
    <col min="8699" max="8699" width="32.28515625" style="60" customWidth="1"/>
    <col min="8700" max="8711" width="8.5703125" style="60" customWidth="1"/>
    <col min="8712" max="8954" width="11.42578125" style="60"/>
    <col min="8955" max="8955" width="32.28515625" style="60" customWidth="1"/>
    <col min="8956" max="8967" width="8.5703125" style="60" customWidth="1"/>
    <col min="8968" max="9210" width="11.42578125" style="60"/>
    <col min="9211" max="9211" width="32.28515625" style="60" customWidth="1"/>
    <col min="9212" max="9223" width="8.5703125" style="60" customWidth="1"/>
    <col min="9224" max="9466" width="11.42578125" style="60"/>
    <col min="9467" max="9467" width="32.28515625" style="60" customWidth="1"/>
    <col min="9468" max="9479" width="8.5703125" style="60" customWidth="1"/>
    <col min="9480" max="9722" width="11.42578125" style="60"/>
    <col min="9723" max="9723" width="32.28515625" style="60" customWidth="1"/>
    <col min="9724" max="9735" width="8.5703125" style="60" customWidth="1"/>
    <col min="9736" max="9978" width="11.42578125" style="60"/>
    <col min="9979" max="9979" width="32.28515625" style="60" customWidth="1"/>
    <col min="9980" max="9991" width="8.5703125" style="60" customWidth="1"/>
    <col min="9992" max="10234" width="11.42578125" style="60"/>
    <col min="10235" max="10235" width="32.28515625" style="60" customWidth="1"/>
    <col min="10236" max="10247" width="8.5703125" style="60" customWidth="1"/>
    <col min="10248" max="10490" width="11.42578125" style="60"/>
    <col min="10491" max="10491" width="32.28515625" style="60" customWidth="1"/>
    <col min="10492" max="10503" width="8.5703125" style="60" customWidth="1"/>
    <col min="10504" max="10746" width="11.42578125" style="60"/>
    <col min="10747" max="10747" width="32.28515625" style="60" customWidth="1"/>
    <col min="10748" max="10759" width="8.5703125" style="60" customWidth="1"/>
    <col min="10760" max="11002" width="11.42578125" style="60"/>
    <col min="11003" max="11003" width="32.28515625" style="60" customWidth="1"/>
    <col min="11004" max="11015" width="8.5703125" style="60" customWidth="1"/>
    <col min="11016" max="11258" width="11.42578125" style="60"/>
    <col min="11259" max="11259" width="32.28515625" style="60" customWidth="1"/>
    <col min="11260" max="11271" width="8.5703125" style="60" customWidth="1"/>
    <col min="11272" max="11514" width="11.42578125" style="60"/>
    <col min="11515" max="11515" width="32.28515625" style="60" customWidth="1"/>
    <col min="11516" max="11527" width="8.5703125" style="60" customWidth="1"/>
    <col min="11528" max="11770" width="11.42578125" style="60"/>
    <col min="11771" max="11771" width="32.28515625" style="60" customWidth="1"/>
    <col min="11772" max="11783" width="8.5703125" style="60" customWidth="1"/>
    <col min="11784" max="12026" width="11.42578125" style="60"/>
    <col min="12027" max="12027" width="32.28515625" style="60" customWidth="1"/>
    <col min="12028" max="12039" width="8.5703125" style="60" customWidth="1"/>
    <col min="12040" max="12282" width="11.42578125" style="60"/>
    <col min="12283" max="12283" width="32.28515625" style="60" customWidth="1"/>
    <col min="12284" max="12295" width="8.5703125" style="60" customWidth="1"/>
    <col min="12296" max="12538" width="11.42578125" style="60"/>
    <col min="12539" max="12539" width="32.28515625" style="60" customWidth="1"/>
    <col min="12540" max="12551" width="8.5703125" style="60" customWidth="1"/>
    <col min="12552" max="12794" width="11.42578125" style="60"/>
    <col min="12795" max="12795" width="32.28515625" style="60" customWidth="1"/>
    <col min="12796" max="12807" width="8.5703125" style="60" customWidth="1"/>
    <col min="12808" max="13050" width="11.42578125" style="60"/>
    <col min="13051" max="13051" width="32.28515625" style="60" customWidth="1"/>
    <col min="13052" max="13063" width="8.5703125" style="60" customWidth="1"/>
    <col min="13064" max="13306" width="11.42578125" style="60"/>
    <col min="13307" max="13307" width="32.28515625" style="60" customWidth="1"/>
    <col min="13308" max="13319" width="8.5703125" style="60" customWidth="1"/>
    <col min="13320" max="13562" width="11.42578125" style="60"/>
    <col min="13563" max="13563" width="32.28515625" style="60" customWidth="1"/>
    <col min="13564" max="13575" width="8.5703125" style="60" customWidth="1"/>
    <col min="13576" max="13818" width="11.42578125" style="60"/>
    <col min="13819" max="13819" width="32.28515625" style="60" customWidth="1"/>
    <col min="13820" max="13831" width="8.5703125" style="60" customWidth="1"/>
    <col min="13832" max="14074" width="11.42578125" style="60"/>
    <col min="14075" max="14075" width="32.28515625" style="60" customWidth="1"/>
    <col min="14076" max="14087" width="8.5703125" style="60" customWidth="1"/>
    <col min="14088" max="14330" width="11.42578125" style="60"/>
    <col min="14331" max="14331" width="32.28515625" style="60" customWidth="1"/>
    <col min="14332" max="14343" width="8.5703125" style="60" customWidth="1"/>
    <col min="14344" max="14586" width="11.42578125" style="60"/>
    <col min="14587" max="14587" width="32.28515625" style="60" customWidth="1"/>
    <col min="14588" max="14599" width="8.5703125" style="60" customWidth="1"/>
    <col min="14600" max="14842" width="11.42578125" style="60"/>
    <col min="14843" max="14843" width="32.28515625" style="60" customWidth="1"/>
    <col min="14844" max="14855" width="8.5703125" style="60" customWidth="1"/>
    <col min="14856" max="15098" width="11.42578125" style="60"/>
    <col min="15099" max="15099" width="32.28515625" style="60" customWidth="1"/>
    <col min="15100" max="15111" width="8.5703125" style="60" customWidth="1"/>
    <col min="15112" max="15354" width="11.42578125" style="60"/>
    <col min="15355" max="15355" width="32.28515625" style="60" customWidth="1"/>
    <col min="15356" max="15367" width="8.5703125" style="60" customWidth="1"/>
    <col min="15368" max="15610" width="11.42578125" style="60"/>
    <col min="15611" max="15611" width="32.28515625" style="60" customWidth="1"/>
    <col min="15612" max="15623" width="8.5703125" style="60" customWidth="1"/>
    <col min="15624" max="15866" width="11.42578125" style="60"/>
    <col min="15867" max="15867" width="32.28515625" style="60" customWidth="1"/>
    <col min="15868" max="15879" width="8.5703125" style="60" customWidth="1"/>
    <col min="15880" max="16122" width="11.42578125" style="60"/>
    <col min="16123" max="16123" width="32.28515625" style="60" customWidth="1"/>
    <col min="16124" max="16135" width="8.5703125" style="60" customWidth="1"/>
    <col min="16136" max="16371" width="11.42578125" style="60"/>
    <col min="16372" max="16378" width="11.42578125" style="60" customWidth="1"/>
    <col min="16379" max="16384" width="11.42578125" style="60"/>
  </cols>
  <sheetData>
    <row r="1" spans="1:20" ht="18.75" x14ac:dyDescent="0.25">
      <c r="A1" s="382">
        <v>1</v>
      </c>
      <c r="B1" s="28" t="s">
        <v>421</v>
      </c>
      <c r="C1" s="59"/>
      <c r="D1" s="59"/>
      <c r="E1" s="59"/>
      <c r="F1" s="59"/>
      <c r="G1" s="59"/>
      <c r="H1" s="59"/>
    </row>
    <row r="2" spans="1:20" ht="21" x14ac:dyDescent="0.25">
      <c r="A2" s="382">
        <v>2</v>
      </c>
      <c r="B2" s="28" t="s">
        <v>845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20" s="8" customFormat="1" ht="19.5" thickBot="1" x14ac:dyDescent="0.35">
      <c r="A3" s="382">
        <v>3</v>
      </c>
      <c r="B3" s="381" t="s">
        <v>857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4"/>
      <c r="P3" s="214"/>
      <c r="Q3" s="214"/>
      <c r="R3" s="214"/>
      <c r="S3" s="214"/>
      <c r="T3" s="214"/>
    </row>
    <row r="4" spans="1:20" ht="24.75" customHeight="1" thickTop="1" x14ac:dyDescent="0.25">
      <c r="A4" s="382">
        <v>4</v>
      </c>
      <c r="B4" s="573" t="s">
        <v>422</v>
      </c>
      <c r="C4" s="491" t="s">
        <v>0</v>
      </c>
      <c r="D4" s="491"/>
      <c r="E4" s="491"/>
      <c r="F4" s="490" t="s">
        <v>858</v>
      </c>
      <c r="G4" s="491"/>
      <c r="H4" s="492"/>
      <c r="I4" s="490" t="s">
        <v>859</v>
      </c>
      <c r="J4" s="491"/>
      <c r="K4" s="492"/>
      <c r="L4" s="490" t="s">
        <v>1460</v>
      </c>
      <c r="M4" s="491"/>
      <c r="N4" s="491"/>
    </row>
    <row r="5" spans="1:20" ht="28.5" customHeight="1" thickBot="1" x14ac:dyDescent="0.25">
      <c r="A5" s="382">
        <v>5</v>
      </c>
      <c r="B5" s="574"/>
      <c r="C5" s="63" t="s">
        <v>0</v>
      </c>
      <c r="D5" s="64" t="s">
        <v>18</v>
      </c>
      <c r="E5" s="63" t="s">
        <v>423</v>
      </c>
      <c r="F5" s="65" t="s">
        <v>0</v>
      </c>
      <c r="G5" s="64" t="s">
        <v>18</v>
      </c>
      <c r="H5" s="66" t="s">
        <v>423</v>
      </c>
      <c r="I5" s="65" t="s">
        <v>0</v>
      </c>
      <c r="J5" s="64" t="s">
        <v>18</v>
      </c>
      <c r="K5" s="66" t="s">
        <v>423</v>
      </c>
      <c r="L5" s="63" t="s">
        <v>0</v>
      </c>
      <c r="M5" s="64" t="s">
        <v>18</v>
      </c>
      <c r="N5" s="63" t="s">
        <v>423</v>
      </c>
    </row>
    <row r="6" spans="1:20" ht="28.5" customHeight="1" thickTop="1" thickBot="1" x14ac:dyDescent="0.3">
      <c r="A6" s="382">
        <v>6</v>
      </c>
      <c r="B6" s="402" t="s">
        <v>0</v>
      </c>
      <c r="C6" s="453">
        <f>+D6+E6</f>
        <v>0</v>
      </c>
      <c r="D6" s="454">
        <f>SUM(D7:D9)</f>
        <v>0</v>
      </c>
      <c r="E6" s="455">
        <f>SUM(E7:E9)</f>
        <v>0</v>
      </c>
      <c r="F6" s="456">
        <f>+G6+H6</f>
        <v>0</v>
      </c>
      <c r="G6" s="454">
        <f>SUM(G7:G9)</f>
        <v>0</v>
      </c>
      <c r="H6" s="457">
        <f>SUM(H7:H9)</f>
        <v>0</v>
      </c>
      <c r="I6" s="456">
        <f>+J6+K6</f>
        <v>0</v>
      </c>
      <c r="J6" s="454">
        <f>SUM(J7:J9)</f>
        <v>0</v>
      </c>
      <c r="K6" s="457">
        <f>SUM(K7:K9)</f>
        <v>0</v>
      </c>
      <c r="L6" s="455">
        <f>+M6+N6</f>
        <v>0</v>
      </c>
      <c r="M6" s="454">
        <f>SUM(M7:M9)</f>
        <v>0</v>
      </c>
      <c r="N6" s="455">
        <f>SUM(N7:N9)</f>
        <v>0</v>
      </c>
    </row>
    <row r="7" spans="1:20" ht="28.5" hidden="1" customHeight="1" x14ac:dyDescent="0.25">
      <c r="A7" s="382">
        <v>7</v>
      </c>
      <c r="B7" s="302" t="s">
        <v>424</v>
      </c>
      <c r="C7" s="67">
        <f>+D7+E7</f>
        <v>0</v>
      </c>
      <c r="D7" s="68">
        <f t="shared" ref="D7:E9" si="0">+G7+J7+M7</f>
        <v>0</v>
      </c>
      <c r="E7" s="69">
        <f t="shared" si="0"/>
        <v>0</v>
      </c>
      <c r="F7" s="568"/>
      <c r="G7" s="569"/>
      <c r="H7" s="570"/>
      <c r="I7" s="568"/>
      <c r="J7" s="569"/>
      <c r="K7" s="570"/>
      <c r="L7" s="568"/>
      <c r="M7" s="569"/>
      <c r="N7" s="569"/>
    </row>
    <row r="8" spans="1:20" ht="28.5" customHeight="1" x14ac:dyDescent="0.25">
      <c r="A8" s="382">
        <v>8</v>
      </c>
      <c r="B8" s="302" t="s">
        <v>425</v>
      </c>
      <c r="C8" s="458">
        <f t="shared" ref="C8:C9" si="1">+D8+E8</f>
        <v>0</v>
      </c>
      <c r="D8" s="459">
        <f t="shared" si="0"/>
        <v>0</v>
      </c>
      <c r="E8" s="460">
        <f t="shared" si="0"/>
        <v>0</v>
      </c>
      <c r="F8" s="461">
        <f t="shared" ref="F8:F9" si="2">+G8+H8</f>
        <v>0</v>
      </c>
      <c r="G8" s="315"/>
      <c r="H8" s="316"/>
      <c r="I8" s="71">
        <f t="shared" ref="I8:I9" si="3">+J8+K8</f>
        <v>0</v>
      </c>
      <c r="J8" s="315"/>
      <c r="K8" s="316"/>
      <c r="L8" s="461">
        <f t="shared" ref="L8:L9" si="4">+M8+N8</f>
        <v>0</v>
      </c>
      <c r="M8" s="315"/>
      <c r="N8" s="319"/>
    </row>
    <row r="9" spans="1:20" ht="28.5" customHeight="1" thickBot="1" x14ac:dyDescent="0.3">
      <c r="A9" s="382">
        <v>9</v>
      </c>
      <c r="B9" s="303" t="s">
        <v>426</v>
      </c>
      <c r="C9" s="462">
        <f t="shared" si="1"/>
        <v>0</v>
      </c>
      <c r="D9" s="463">
        <f t="shared" si="0"/>
        <v>0</v>
      </c>
      <c r="E9" s="464">
        <f t="shared" si="0"/>
        <v>0</v>
      </c>
      <c r="F9" s="465">
        <f t="shared" si="2"/>
        <v>0</v>
      </c>
      <c r="G9" s="317"/>
      <c r="H9" s="318"/>
      <c r="I9" s="72">
        <f t="shared" si="3"/>
        <v>0</v>
      </c>
      <c r="J9" s="317"/>
      <c r="K9" s="318"/>
      <c r="L9" s="465">
        <f t="shared" si="4"/>
        <v>0</v>
      </c>
      <c r="M9" s="317"/>
      <c r="N9" s="320"/>
    </row>
    <row r="10" spans="1:20" ht="17.25" customHeight="1" thickTop="1" x14ac:dyDescent="0.25">
      <c r="A10" s="382">
        <v>10</v>
      </c>
      <c r="B10" s="76"/>
      <c r="C10" s="69"/>
      <c r="D10" s="69"/>
      <c r="E10" s="69"/>
      <c r="F10" s="73"/>
      <c r="G10" s="74" t="str">
        <f>IF(G6&gt;'Cuadro 1'!G11,"XX","")</f>
        <v/>
      </c>
      <c r="H10" s="74" t="str">
        <f>IF(H6&gt;'Cuadro 1'!H11,"XX","")</f>
        <v/>
      </c>
      <c r="I10" s="73"/>
      <c r="J10" s="74" t="str">
        <f>IF(J6&gt;'Cuadro 1'!J11,"XX","")</f>
        <v/>
      </c>
      <c r="K10" s="74" t="str">
        <f>IF(K6&gt;'Cuadro 1'!K11,"XX","")</f>
        <v/>
      </c>
      <c r="L10" s="73"/>
      <c r="M10" s="74" t="str">
        <f>IF(M6&gt;'Cuadro 1'!M11,"XX","")</f>
        <v/>
      </c>
      <c r="N10" s="74" t="str">
        <f>IF(N6&gt;'Cuadro 1'!N11,"XX","")</f>
        <v/>
      </c>
    </row>
    <row r="11" spans="1:20" ht="15.75" customHeight="1" x14ac:dyDescent="0.25">
      <c r="A11" s="382">
        <v>11</v>
      </c>
      <c r="B11" s="571" t="s">
        <v>846</v>
      </c>
      <c r="C11" s="571"/>
      <c r="D11" s="571"/>
      <c r="E11" s="571"/>
      <c r="F11" s="572" t="str">
        <f>IF(OR(G10="XX",H10="XX",J10="XX",K10="XX",M10="XX",N10="XX"),"XX = El dato de excluidos por motivo de trabajo, no puede ser mayor a lo reportado en la línea de Exclusión del Cuadro 1.","")</f>
        <v/>
      </c>
      <c r="G11" s="572"/>
      <c r="H11" s="572"/>
      <c r="I11" s="572"/>
      <c r="J11" s="572"/>
      <c r="K11" s="572"/>
      <c r="L11" s="572"/>
      <c r="M11" s="572"/>
      <c r="N11" s="572"/>
    </row>
    <row r="12" spans="1:20" ht="15.75" customHeight="1" x14ac:dyDescent="0.25">
      <c r="A12" s="382"/>
      <c r="B12" s="571"/>
      <c r="C12" s="571"/>
      <c r="D12" s="571"/>
      <c r="E12" s="571"/>
      <c r="F12" s="572"/>
      <c r="G12" s="572"/>
      <c r="H12" s="572"/>
      <c r="I12" s="572"/>
      <c r="J12" s="572"/>
      <c r="K12" s="572"/>
      <c r="L12" s="572"/>
      <c r="M12" s="572"/>
      <c r="N12" s="572"/>
    </row>
    <row r="13" spans="1:20" ht="15.75" customHeight="1" x14ac:dyDescent="0.25">
      <c r="A13" s="382">
        <v>12</v>
      </c>
      <c r="B13" s="571"/>
      <c r="C13" s="571"/>
      <c r="D13" s="571"/>
      <c r="E13" s="571"/>
      <c r="F13" s="572"/>
      <c r="G13" s="572"/>
      <c r="H13" s="572"/>
      <c r="I13" s="572"/>
      <c r="J13" s="572"/>
      <c r="K13" s="572"/>
      <c r="L13" s="572"/>
      <c r="M13" s="572"/>
      <c r="N13" s="572"/>
    </row>
    <row r="14" spans="1:20" ht="18.75" customHeight="1" x14ac:dyDescent="0.25">
      <c r="A14" s="382">
        <v>15</v>
      </c>
      <c r="B14" s="53" t="s">
        <v>427</v>
      </c>
      <c r="C14" s="54"/>
      <c r="D14" s="55"/>
      <c r="E14" s="55"/>
      <c r="F14" s="8"/>
      <c r="G14" s="8"/>
      <c r="H14" s="8"/>
      <c r="I14" s="8"/>
      <c r="J14" s="8"/>
      <c r="K14" s="8"/>
      <c r="L14" s="8"/>
      <c r="M14" s="8"/>
      <c r="N14" s="8"/>
    </row>
    <row r="15" spans="1:20" ht="21" customHeight="1" x14ac:dyDescent="0.25">
      <c r="A15" s="382">
        <v>16</v>
      </c>
      <c r="B15" s="559"/>
      <c r="C15" s="560"/>
      <c r="D15" s="560"/>
      <c r="E15" s="560"/>
      <c r="F15" s="560"/>
      <c r="G15" s="560"/>
      <c r="H15" s="560"/>
      <c r="I15" s="560"/>
      <c r="J15" s="560"/>
      <c r="K15" s="560"/>
      <c r="L15" s="560"/>
      <c r="M15" s="560"/>
      <c r="N15" s="561"/>
    </row>
    <row r="16" spans="1:20" s="8" customFormat="1" ht="21" customHeight="1" x14ac:dyDescent="0.25">
      <c r="A16" s="27"/>
      <c r="B16" s="562"/>
      <c r="C16" s="563"/>
      <c r="D16" s="563"/>
      <c r="E16" s="563"/>
      <c r="F16" s="563"/>
      <c r="G16" s="563"/>
      <c r="H16" s="563"/>
      <c r="I16" s="563"/>
      <c r="J16" s="563"/>
      <c r="K16" s="563"/>
      <c r="L16" s="563"/>
      <c r="M16" s="563"/>
      <c r="N16" s="564"/>
    </row>
    <row r="17" spans="1:14" s="8" customFormat="1" ht="21" customHeight="1" x14ac:dyDescent="0.25">
      <c r="A17" s="27"/>
      <c r="B17" s="562"/>
      <c r="C17" s="563"/>
      <c r="D17" s="563"/>
      <c r="E17" s="563"/>
      <c r="F17" s="563"/>
      <c r="G17" s="563"/>
      <c r="H17" s="563"/>
      <c r="I17" s="563"/>
      <c r="J17" s="563"/>
      <c r="K17" s="563"/>
      <c r="L17" s="563"/>
      <c r="M17" s="563"/>
      <c r="N17" s="564"/>
    </row>
    <row r="18" spans="1:14" s="8" customFormat="1" ht="21" customHeight="1" x14ac:dyDescent="0.25">
      <c r="A18" s="27"/>
      <c r="B18" s="565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7"/>
    </row>
    <row r="19" spans="1:14" s="8" customFormat="1" ht="18" customHeight="1" x14ac:dyDescent="0.25">
      <c r="A19" s="27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</row>
    <row r="20" spans="1:14" s="8" customFormat="1" ht="18" customHeight="1" x14ac:dyDescent="0.25">
      <c r="A20" s="27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</row>
  </sheetData>
  <sheetProtection algorithmName="SHA-512" hashValue="0jEMAo7sH/smy7SAHL+wblTjCMt2t/0PnJl6ACVGL+9PIGqYdHbr6FKkYcgqP+hHzuXdKMvx8U3LyNZWYxBa7A==" saltValue="B5CymdquyG7RkVcUJCRprw==" spinCount="100000" sheet="1" objects="1" scenarios="1"/>
  <protectedRanges>
    <protectedRange sqref="M7:N9 G7:H9 J7:K9" name="Rango1_3"/>
  </protectedRanges>
  <mergeCells count="11">
    <mergeCell ref="I4:K4"/>
    <mergeCell ref="L4:N4"/>
    <mergeCell ref="B4:B5"/>
    <mergeCell ref="C4:E4"/>
    <mergeCell ref="F4:H4"/>
    <mergeCell ref="B15:N18"/>
    <mergeCell ref="I7:K7"/>
    <mergeCell ref="L7:N7"/>
    <mergeCell ref="B11:E13"/>
    <mergeCell ref="F11:N13"/>
    <mergeCell ref="F7:H7"/>
  </mergeCells>
  <conditionalFormatting sqref="F7:F9">
    <cfRule type="cellIs" dxfId="14" priority="13" operator="equal">
      <formula>0</formula>
    </cfRule>
  </conditionalFormatting>
  <conditionalFormatting sqref="F6:N6 C6:E10">
    <cfRule type="cellIs" dxfId="13" priority="20" operator="equal">
      <formula>0</formula>
    </cfRule>
  </conditionalFormatting>
  <conditionalFormatting sqref="F11:N13">
    <cfRule type="notContainsBlanks" dxfId="12" priority="19">
      <formula>LEN(TRIM(F11))&gt;0</formula>
    </cfRule>
  </conditionalFormatting>
  <conditionalFormatting sqref="I7:I9">
    <cfRule type="cellIs" dxfId="11" priority="3" operator="equal">
      <formula>0</formula>
    </cfRule>
  </conditionalFormatting>
  <conditionalFormatting sqref="L7:L9">
    <cfRule type="cellIs" dxfId="10" priority="1" operator="equal">
      <formula>0</formula>
    </cfRule>
  </conditionalFormatting>
  <dataValidations count="2">
    <dataValidation allowBlank="1" showInputMessage="1" showErrorMessage="1" prompt="Sólo para Instituciones PRIVADAS." sqref="IV65533:IW65534 SR65533:SS65534 ACN65533:ACO65534 AMJ65533:AMK65534 AWF65533:AWG65534 BGB65533:BGC65534 BPX65533:BPY65534 BZT65533:BZU65534 CJP65533:CJQ65534 CTL65533:CTM65534 DDH65533:DDI65534 DND65533:DNE65534 DWZ65533:DXA65534 EGV65533:EGW65534 EQR65533:EQS65534 FAN65533:FAO65534 FKJ65533:FKK65534 FUF65533:FUG65534 GEB65533:GEC65534 GNX65533:GNY65534 GXT65533:GXU65534 HHP65533:HHQ65534 HRL65533:HRM65534 IBH65533:IBI65534 ILD65533:ILE65534 IUZ65533:IVA65534 JEV65533:JEW65534 JOR65533:JOS65534 JYN65533:JYO65534 KIJ65533:KIK65534 KSF65533:KSG65534 LCB65533:LCC65534 LLX65533:LLY65534 LVT65533:LVU65534 MFP65533:MFQ65534 MPL65533:MPM65534 MZH65533:MZI65534 NJD65533:NJE65534 NSZ65533:NTA65534 OCV65533:OCW65534 OMR65533:OMS65534 OWN65533:OWO65534 PGJ65533:PGK65534 PQF65533:PQG65534 QAB65533:QAC65534 QJX65533:QJY65534 QTT65533:QTU65534 RDP65533:RDQ65534 RNL65533:RNM65534 RXH65533:RXI65534 SHD65533:SHE65534 SQZ65533:SRA65534 TAV65533:TAW65534 TKR65533:TKS65534 TUN65533:TUO65534 UEJ65533:UEK65534 UOF65533:UOG65534 UYB65533:UYC65534 VHX65533:VHY65534 VRT65533:VRU65534 WBP65533:WBQ65534 WLL65533:WLM65534 WVH65533:WVI65534 IV131069:IW131070 SR131069:SS131070 ACN131069:ACO131070 AMJ131069:AMK131070 AWF131069:AWG131070 BGB131069:BGC131070 BPX131069:BPY131070 BZT131069:BZU131070 CJP131069:CJQ131070 CTL131069:CTM131070 DDH131069:DDI131070 DND131069:DNE131070 DWZ131069:DXA131070 EGV131069:EGW131070 EQR131069:EQS131070 FAN131069:FAO131070 FKJ131069:FKK131070 FUF131069:FUG131070 GEB131069:GEC131070 GNX131069:GNY131070 GXT131069:GXU131070 HHP131069:HHQ131070 HRL131069:HRM131070 IBH131069:IBI131070 ILD131069:ILE131070 IUZ131069:IVA131070 JEV131069:JEW131070 JOR131069:JOS131070 JYN131069:JYO131070 KIJ131069:KIK131070 KSF131069:KSG131070 LCB131069:LCC131070 LLX131069:LLY131070 LVT131069:LVU131070 MFP131069:MFQ131070 MPL131069:MPM131070 MZH131069:MZI131070 NJD131069:NJE131070 NSZ131069:NTA131070 OCV131069:OCW131070 OMR131069:OMS131070 OWN131069:OWO131070 PGJ131069:PGK131070 PQF131069:PQG131070 QAB131069:QAC131070 QJX131069:QJY131070 QTT131069:QTU131070 RDP131069:RDQ131070 RNL131069:RNM131070 RXH131069:RXI131070 SHD131069:SHE131070 SQZ131069:SRA131070 TAV131069:TAW131070 TKR131069:TKS131070 TUN131069:TUO131070 UEJ131069:UEK131070 UOF131069:UOG131070 UYB131069:UYC131070 VHX131069:VHY131070 VRT131069:VRU131070 WBP131069:WBQ131070 WLL131069:WLM131070 WVH131069:WVI131070 IV196605:IW196606 SR196605:SS196606 ACN196605:ACO196606 AMJ196605:AMK196606 AWF196605:AWG196606 BGB196605:BGC196606 BPX196605:BPY196606 BZT196605:BZU196606 CJP196605:CJQ196606 CTL196605:CTM196606 DDH196605:DDI196606 DND196605:DNE196606 DWZ196605:DXA196606 EGV196605:EGW196606 EQR196605:EQS196606 FAN196605:FAO196606 FKJ196605:FKK196606 FUF196605:FUG196606 GEB196605:GEC196606 GNX196605:GNY196606 GXT196605:GXU196606 HHP196605:HHQ196606 HRL196605:HRM196606 IBH196605:IBI196606 ILD196605:ILE196606 IUZ196605:IVA196606 JEV196605:JEW196606 JOR196605:JOS196606 JYN196605:JYO196606 KIJ196605:KIK196606 KSF196605:KSG196606 LCB196605:LCC196606 LLX196605:LLY196606 LVT196605:LVU196606 MFP196605:MFQ196606 MPL196605:MPM196606 MZH196605:MZI196606 NJD196605:NJE196606 NSZ196605:NTA196606 OCV196605:OCW196606 OMR196605:OMS196606 OWN196605:OWO196606 PGJ196605:PGK196606 PQF196605:PQG196606 QAB196605:QAC196606 QJX196605:QJY196606 QTT196605:QTU196606 RDP196605:RDQ196606 RNL196605:RNM196606 RXH196605:RXI196606 SHD196605:SHE196606 SQZ196605:SRA196606 TAV196605:TAW196606 TKR196605:TKS196606 TUN196605:TUO196606 UEJ196605:UEK196606 UOF196605:UOG196606 UYB196605:UYC196606 VHX196605:VHY196606 VRT196605:VRU196606 WBP196605:WBQ196606 WLL196605:WLM196606 WVH196605:WVI196606 IV262141:IW262142 SR262141:SS262142 ACN262141:ACO262142 AMJ262141:AMK262142 AWF262141:AWG262142 BGB262141:BGC262142 BPX262141:BPY262142 BZT262141:BZU262142 CJP262141:CJQ262142 CTL262141:CTM262142 DDH262141:DDI262142 DND262141:DNE262142 DWZ262141:DXA262142 EGV262141:EGW262142 EQR262141:EQS262142 FAN262141:FAO262142 FKJ262141:FKK262142 FUF262141:FUG262142 GEB262141:GEC262142 GNX262141:GNY262142 GXT262141:GXU262142 HHP262141:HHQ262142 HRL262141:HRM262142 IBH262141:IBI262142 ILD262141:ILE262142 IUZ262141:IVA262142 JEV262141:JEW262142 JOR262141:JOS262142 JYN262141:JYO262142 KIJ262141:KIK262142 KSF262141:KSG262142 LCB262141:LCC262142 LLX262141:LLY262142 LVT262141:LVU262142 MFP262141:MFQ262142 MPL262141:MPM262142 MZH262141:MZI262142 NJD262141:NJE262142 NSZ262141:NTA262142 OCV262141:OCW262142 OMR262141:OMS262142 OWN262141:OWO262142 PGJ262141:PGK262142 PQF262141:PQG262142 QAB262141:QAC262142 QJX262141:QJY262142 QTT262141:QTU262142 RDP262141:RDQ262142 RNL262141:RNM262142 RXH262141:RXI262142 SHD262141:SHE262142 SQZ262141:SRA262142 TAV262141:TAW262142 TKR262141:TKS262142 TUN262141:TUO262142 UEJ262141:UEK262142 UOF262141:UOG262142 UYB262141:UYC262142 VHX262141:VHY262142 VRT262141:VRU262142 WBP262141:WBQ262142 WLL262141:WLM262142 WVH262141:WVI262142 IV327677:IW327678 SR327677:SS327678 ACN327677:ACO327678 AMJ327677:AMK327678 AWF327677:AWG327678 BGB327677:BGC327678 BPX327677:BPY327678 BZT327677:BZU327678 CJP327677:CJQ327678 CTL327677:CTM327678 DDH327677:DDI327678 DND327677:DNE327678 DWZ327677:DXA327678 EGV327677:EGW327678 EQR327677:EQS327678 FAN327677:FAO327678 FKJ327677:FKK327678 FUF327677:FUG327678 GEB327677:GEC327678 GNX327677:GNY327678 GXT327677:GXU327678 HHP327677:HHQ327678 HRL327677:HRM327678 IBH327677:IBI327678 ILD327677:ILE327678 IUZ327677:IVA327678 JEV327677:JEW327678 JOR327677:JOS327678 JYN327677:JYO327678 KIJ327677:KIK327678 KSF327677:KSG327678 LCB327677:LCC327678 LLX327677:LLY327678 LVT327677:LVU327678 MFP327677:MFQ327678 MPL327677:MPM327678 MZH327677:MZI327678 NJD327677:NJE327678 NSZ327677:NTA327678 OCV327677:OCW327678 OMR327677:OMS327678 OWN327677:OWO327678 PGJ327677:PGK327678 PQF327677:PQG327678 QAB327677:QAC327678 QJX327677:QJY327678 QTT327677:QTU327678 RDP327677:RDQ327678 RNL327677:RNM327678 RXH327677:RXI327678 SHD327677:SHE327678 SQZ327677:SRA327678 TAV327677:TAW327678 TKR327677:TKS327678 TUN327677:TUO327678 UEJ327677:UEK327678 UOF327677:UOG327678 UYB327677:UYC327678 VHX327677:VHY327678 VRT327677:VRU327678 WBP327677:WBQ327678 WLL327677:WLM327678 WVH327677:WVI327678 IV393213:IW393214 SR393213:SS393214 ACN393213:ACO393214 AMJ393213:AMK393214 AWF393213:AWG393214 BGB393213:BGC393214 BPX393213:BPY393214 BZT393213:BZU393214 CJP393213:CJQ393214 CTL393213:CTM393214 DDH393213:DDI393214 DND393213:DNE393214 DWZ393213:DXA393214 EGV393213:EGW393214 EQR393213:EQS393214 FAN393213:FAO393214 FKJ393213:FKK393214 FUF393213:FUG393214 GEB393213:GEC393214 GNX393213:GNY393214 GXT393213:GXU393214 HHP393213:HHQ393214 HRL393213:HRM393214 IBH393213:IBI393214 ILD393213:ILE393214 IUZ393213:IVA393214 JEV393213:JEW393214 JOR393213:JOS393214 JYN393213:JYO393214 KIJ393213:KIK393214 KSF393213:KSG393214 LCB393213:LCC393214 LLX393213:LLY393214 LVT393213:LVU393214 MFP393213:MFQ393214 MPL393213:MPM393214 MZH393213:MZI393214 NJD393213:NJE393214 NSZ393213:NTA393214 OCV393213:OCW393214 OMR393213:OMS393214 OWN393213:OWO393214 PGJ393213:PGK393214 PQF393213:PQG393214 QAB393213:QAC393214 QJX393213:QJY393214 QTT393213:QTU393214 RDP393213:RDQ393214 RNL393213:RNM393214 RXH393213:RXI393214 SHD393213:SHE393214 SQZ393213:SRA393214 TAV393213:TAW393214 TKR393213:TKS393214 TUN393213:TUO393214 UEJ393213:UEK393214 UOF393213:UOG393214 UYB393213:UYC393214 VHX393213:VHY393214 VRT393213:VRU393214 WBP393213:WBQ393214 WLL393213:WLM393214 WVH393213:WVI393214 IV458749:IW458750 SR458749:SS458750 ACN458749:ACO458750 AMJ458749:AMK458750 AWF458749:AWG458750 BGB458749:BGC458750 BPX458749:BPY458750 BZT458749:BZU458750 CJP458749:CJQ458750 CTL458749:CTM458750 DDH458749:DDI458750 DND458749:DNE458750 DWZ458749:DXA458750 EGV458749:EGW458750 EQR458749:EQS458750 FAN458749:FAO458750 FKJ458749:FKK458750 FUF458749:FUG458750 GEB458749:GEC458750 GNX458749:GNY458750 GXT458749:GXU458750 HHP458749:HHQ458750 HRL458749:HRM458750 IBH458749:IBI458750 ILD458749:ILE458750 IUZ458749:IVA458750 JEV458749:JEW458750 JOR458749:JOS458750 JYN458749:JYO458750 KIJ458749:KIK458750 KSF458749:KSG458750 LCB458749:LCC458750 LLX458749:LLY458750 LVT458749:LVU458750 MFP458749:MFQ458750 MPL458749:MPM458750 MZH458749:MZI458750 NJD458749:NJE458750 NSZ458749:NTA458750 OCV458749:OCW458750 OMR458749:OMS458750 OWN458749:OWO458750 PGJ458749:PGK458750 PQF458749:PQG458750 QAB458749:QAC458750 QJX458749:QJY458750 QTT458749:QTU458750 RDP458749:RDQ458750 RNL458749:RNM458750 RXH458749:RXI458750 SHD458749:SHE458750 SQZ458749:SRA458750 TAV458749:TAW458750 TKR458749:TKS458750 TUN458749:TUO458750 UEJ458749:UEK458750 UOF458749:UOG458750 UYB458749:UYC458750 VHX458749:VHY458750 VRT458749:VRU458750 WBP458749:WBQ458750 WLL458749:WLM458750 WVH458749:WVI458750 IV524285:IW524286 SR524285:SS524286 ACN524285:ACO524286 AMJ524285:AMK524286 AWF524285:AWG524286 BGB524285:BGC524286 BPX524285:BPY524286 BZT524285:BZU524286 CJP524285:CJQ524286 CTL524285:CTM524286 DDH524285:DDI524286 DND524285:DNE524286 DWZ524285:DXA524286 EGV524285:EGW524286 EQR524285:EQS524286 FAN524285:FAO524286 FKJ524285:FKK524286 FUF524285:FUG524286 GEB524285:GEC524286 GNX524285:GNY524286 GXT524285:GXU524286 HHP524285:HHQ524286 HRL524285:HRM524286 IBH524285:IBI524286 ILD524285:ILE524286 IUZ524285:IVA524286 JEV524285:JEW524286 JOR524285:JOS524286 JYN524285:JYO524286 KIJ524285:KIK524286 KSF524285:KSG524286 LCB524285:LCC524286 LLX524285:LLY524286 LVT524285:LVU524286 MFP524285:MFQ524286 MPL524285:MPM524286 MZH524285:MZI524286 NJD524285:NJE524286 NSZ524285:NTA524286 OCV524285:OCW524286 OMR524285:OMS524286 OWN524285:OWO524286 PGJ524285:PGK524286 PQF524285:PQG524286 QAB524285:QAC524286 QJX524285:QJY524286 QTT524285:QTU524286 RDP524285:RDQ524286 RNL524285:RNM524286 RXH524285:RXI524286 SHD524285:SHE524286 SQZ524285:SRA524286 TAV524285:TAW524286 TKR524285:TKS524286 TUN524285:TUO524286 UEJ524285:UEK524286 UOF524285:UOG524286 UYB524285:UYC524286 VHX524285:VHY524286 VRT524285:VRU524286 WBP524285:WBQ524286 WLL524285:WLM524286 WVH524285:WVI524286 IV589821:IW589822 SR589821:SS589822 ACN589821:ACO589822 AMJ589821:AMK589822 AWF589821:AWG589822 BGB589821:BGC589822 BPX589821:BPY589822 BZT589821:BZU589822 CJP589821:CJQ589822 CTL589821:CTM589822 DDH589821:DDI589822 DND589821:DNE589822 DWZ589821:DXA589822 EGV589821:EGW589822 EQR589821:EQS589822 FAN589821:FAO589822 FKJ589821:FKK589822 FUF589821:FUG589822 GEB589821:GEC589822 GNX589821:GNY589822 GXT589821:GXU589822 HHP589821:HHQ589822 HRL589821:HRM589822 IBH589821:IBI589822 ILD589821:ILE589822 IUZ589821:IVA589822 JEV589821:JEW589822 JOR589821:JOS589822 JYN589821:JYO589822 KIJ589821:KIK589822 KSF589821:KSG589822 LCB589821:LCC589822 LLX589821:LLY589822 LVT589821:LVU589822 MFP589821:MFQ589822 MPL589821:MPM589822 MZH589821:MZI589822 NJD589821:NJE589822 NSZ589821:NTA589822 OCV589821:OCW589822 OMR589821:OMS589822 OWN589821:OWO589822 PGJ589821:PGK589822 PQF589821:PQG589822 QAB589821:QAC589822 QJX589821:QJY589822 QTT589821:QTU589822 RDP589821:RDQ589822 RNL589821:RNM589822 RXH589821:RXI589822 SHD589821:SHE589822 SQZ589821:SRA589822 TAV589821:TAW589822 TKR589821:TKS589822 TUN589821:TUO589822 UEJ589821:UEK589822 UOF589821:UOG589822 UYB589821:UYC589822 VHX589821:VHY589822 VRT589821:VRU589822 WBP589821:WBQ589822 WLL589821:WLM589822 WVH589821:WVI589822 IV655357:IW655358 SR655357:SS655358 ACN655357:ACO655358 AMJ655357:AMK655358 AWF655357:AWG655358 BGB655357:BGC655358 BPX655357:BPY655358 BZT655357:BZU655358 CJP655357:CJQ655358 CTL655357:CTM655358 DDH655357:DDI655358 DND655357:DNE655358 DWZ655357:DXA655358 EGV655357:EGW655358 EQR655357:EQS655358 FAN655357:FAO655358 FKJ655357:FKK655358 FUF655357:FUG655358 GEB655357:GEC655358 GNX655357:GNY655358 GXT655357:GXU655358 HHP655357:HHQ655358 HRL655357:HRM655358 IBH655357:IBI655358 ILD655357:ILE655358 IUZ655357:IVA655358 JEV655357:JEW655358 JOR655357:JOS655358 JYN655357:JYO655358 KIJ655357:KIK655358 KSF655357:KSG655358 LCB655357:LCC655358 LLX655357:LLY655358 LVT655357:LVU655358 MFP655357:MFQ655358 MPL655357:MPM655358 MZH655357:MZI655358 NJD655357:NJE655358 NSZ655357:NTA655358 OCV655357:OCW655358 OMR655357:OMS655358 OWN655357:OWO655358 PGJ655357:PGK655358 PQF655357:PQG655358 QAB655357:QAC655358 QJX655357:QJY655358 QTT655357:QTU655358 RDP655357:RDQ655358 RNL655357:RNM655358 RXH655357:RXI655358 SHD655357:SHE655358 SQZ655357:SRA655358 TAV655357:TAW655358 TKR655357:TKS655358 TUN655357:TUO655358 UEJ655357:UEK655358 UOF655357:UOG655358 UYB655357:UYC655358 VHX655357:VHY655358 VRT655357:VRU655358 WBP655357:WBQ655358 WLL655357:WLM655358 WVH655357:WVI655358 IV720893:IW720894 SR720893:SS720894 ACN720893:ACO720894 AMJ720893:AMK720894 AWF720893:AWG720894 BGB720893:BGC720894 BPX720893:BPY720894 BZT720893:BZU720894 CJP720893:CJQ720894 CTL720893:CTM720894 DDH720893:DDI720894 DND720893:DNE720894 DWZ720893:DXA720894 EGV720893:EGW720894 EQR720893:EQS720894 FAN720893:FAO720894 FKJ720893:FKK720894 FUF720893:FUG720894 GEB720893:GEC720894 GNX720893:GNY720894 GXT720893:GXU720894 HHP720893:HHQ720894 HRL720893:HRM720894 IBH720893:IBI720894 ILD720893:ILE720894 IUZ720893:IVA720894 JEV720893:JEW720894 JOR720893:JOS720894 JYN720893:JYO720894 KIJ720893:KIK720894 KSF720893:KSG720894 LCB720893:LCC720894 LLX720893:LLY720894 LVT720893:LVU720894 MFP720893:MFQ720894 MPL720893:MPM720894 MZH720893:MZI720894 NJD720893:NJE720894 NSZ720893:NTA720894 OCV720893:OCW720894 OMR720893:OMS720894 OWN720893:OWO720894 PGJ720893:PGK720894 PQF720893:PQG720894 QAB720893:QAC720894 QJX720893:QJY720894 QTT720893:QTU720894 RDP720893:RDQ720894 RNL720893:RNM720894 RXH720893:RXI720894 SHD720893:SHE720894 SQZ720893:SRA720894 TAV720893:TAW720894 TKR720893:TKS720894 TUN720893:TUO720894 UEJ720893:UEK720894 UOF720893:UOG720894 UYB720893:UYC720894 VHX720893:VHY720894 VRT720893:VRU720894 WBP720893:WBQ720894 WLL720893:WLM720894 WVH720893:WVI720894 IV786429:IW786430 SR786429:SS786430 ACN786429:ACO786430 AMJ786429:AMK786430 AWF786429:AWG786430 BGB786429:BGC786430 BPX786429:BPY786430 BZT786429:BZU786430 CJP786429:CJQ786430 CTL786429:CTM786430 DDH786429:DDI786430 DND786429:DNE786430 DWZ786429:DXA786430 EGV786429:EGW786430 EQR786429:EQS786430 FAN786429:FAO786430 FKJ786429:FKK786430 FUF786429:FUG786430 GEB786429:GEC786430 GNX786429:GNY786430 GXT786429:GXU786430 HHP786429:HHQ786430 HRL786429:HRM786430 IBH786429:IBI786430 ILD786429:ILE786430 IUZ786429:IVA786430 JEV786429:JEW786430 JOR786429:JOS786430 JYN786429:JYO786430 KIJ786429:KIK786430 KSF786429:KSG786430 LCB786429:LCC786430 LLX786429:LLY786430 LVT786429:LVU786430 MFP786429:MFQ786430 MPL786429:MPM786430 MZH786429:MZI786430 NJD786429:NJE786430 NSZ786429:NTA786430 OCV786429:OCW786430 OMR786429:OMS786430 OWN786429:OWO786430 PGJ786429:PGK786430 PQF786429:PQG786430 QAB786429:QAC786430 QJX786429:QJY786430 QTT786429:QTU786430 RDP786429:RDQ786430 RNL786429:RNM786430 RXH786429:RXI786430 SHD786429:SHE786430 SQZ786429:SRA786430 TAV786429:TAW786430 TKR786429:TKS786430 TUN786429:TUO786430 UEJ786429:UEK786430 UOF786429:UOG786430 UYB786429:UYC786430 VHX786429:VHY786430 VRT786429:VRU786430 WBP786429:WBQ786430 WLL786429:WLM786430 WVH786429:WVI786430 IV851965:IW851966 SR851965:SS851966 ACN851965:ACO851966 AMJ851965:AMK851966 AWF851965:AWG851966 BGB851965:BGC851966 BPX851965:BPY851966 BZT851965:BZU851966 CJP851965:CJQ851966 CTL851965:CTM851966 DDH851965:DDI851966 DND851965:DNE851966 DWZ851965:DXA851966 EGV851965:EGW851966 EQR851965:EQS851966 FAN851965:FAO851966 FKJ851965:FKK851966 FUF851965:FUG851966 GEB851965:GEC851966 GNX851965:GNY851966 GXT851965:GXU851966 HHP851965:HHQ851966 HRL851965:HRM851966 IBH851965:IBI851966 ILD851965:ILE851966 IUZ851965:IVA851966 JEV851965:JEW851966 JOR851965:JOS851966 JYN851965:JYO851966 KIJ851965:KIK851966 KSF851965:KSG851966 LCB851965:LCC851966 LLX851965:LLY851966 LVT851965:LVU851966 MFP851965:MFQ851966 MPL851965:MPM851966 MZH851965:MZI851966 NJD851965:NJE851966 NSZ851965:NTA851966 OCV851965:OCW851966 OMR851965:OMS851966 OWN851965:OWO851966 PGJ851965:PGK851966 PQF851965:PQG851966 QAB851965:QAC851966 QJX851965:QJY851966 QTT851965:QTU851966 RDP851965:RDQ851966 RNL851965:RNM851966 RXH851965:RXI851966 SHD851965:SHE851966 SQZ851965:SRA851966 TAV851965:TAW851966 TKR851965:TKS851966 TUN851965:TUO851966 UEJ851965:UEK851966 UOF851965:UOG851966 UYB851965:UYC851966 VHX851965:VHY851966 VRT851965:VRU851966 WBP851965:WBQ851966 WLL851965:WLM851966 WVH851965:WVI851966 IV917501:IW917502 SR917501:SS917502 ACN917501:ACO917502 AMJ917501:AMK917502 AWF917501:AWG917502 BGB917501:BGC917502 BPX917501:BPY917502 BZT917501:BZU917502 CJP917501:CJQ917502 CTL917501:CTM917502 DDH917501:DDI917502 DND917501:DNE917502 DWZ917501:DXA917502 EGV917501:EGW917502 EQR917501:EQS917502 FAN917501:FAO917502 FKJ917501:FKK917502 FUF917501:FUG917502 GEB917501:GEC917502 GNX917501:GNY917502 GXT917501:GXU917502 HHP917501:HHQ917502 HRL917501:HRM917502 IBH917501:IBI917502 ILD917501:ILE917502 IUZ917501:IVA917502 JEV917501:JEW917502 JOR917501:JOS917502 JYN917501:JYO917502 KIJ917501:KIK917502 KSF917501:KSG917502 LCB917501:LCC917502 LLX917501:LLY917502 LVT917501:LVU917502 MFP917501:MFQ917502 MPL917501:MPM917502 MZH917501:MZI917502 NJD917501:NJE917502 NSZ917501:NTA917502 OCV917501:OCW917502 OMR917501:OMS917502 OWN917501:OWO917502 PGJ917501:PGK917502 PQF917501:PQG917502 QAB917501:QAC917502 QJX917501:QJY917502 QTT917501:QTU917502 RDP917501:RDQ917502 RNL917501:RNM917502 RXH917501:RXI917502 SHD917501:SHE917502 SQZ917501:SRA917502 TAV917501:TAW917502 TKR917501:TKS917502 TUN917501:TUO917502 UEJ917501:UEK917502 UOF917501:UOG917502 UYB917501:UYC917502 VHX917501:VHY917502 VRT917501:VRU917502 WBP917501:WBQ917502 WLL917501:WLM917502 WVH917501:WVI917502 IV983037:IW983038 SR983037:SS983038 ACN983037:ACO983038 AMJ983037:AMK983038 AWF983037:AWG983038 BGB983037:BGC983038 BPX983037:BPY983038 BZT983037:BZU983038 CJP983037:CJQ983038 CTL983037:CTM983038 DDH983037:DDI983038 DND983037:DNE983038 DWZ983037:DXA983038 EGV983037:EGW983038 EQR983037:EQS983038 FAN983037:FAO983038 FKJ983037:FKK983038 FUF983037:FUG983038 GEB983037:GEC983038 GNX983037:GNY983038 GXT983037:GXU983038 HHP983037:HHQ983038 HRL983037:HRM983038 IBH983037:IBI983038 ILD983037:ILE983038 IUZ983037:IVA983038 JEV983037:JEW983038 JOR983037:JOS983038 JYN983037:JYO983038 KIJ983037:KIK983038 KSF983037:KSG983038 LCB983037:LCC983038 LLX983037:LLY983038 LVT983037:LVU983038 MFP983037:MFQ983038 MPL983037:MPM983038 MZH983037:MZI983038 NJD983037:NJE983038 NSZ983037:NTA983038 OCV983037:OCW983038 OMR983037:OMS983038 OWN983037:OWO983038 PGJ983037:PGK983038 PQF983037:PQG983038 QAB983037:QAC983038 QJX983037:QJY983038 QTT983037:QTU983038 RDP983037:RDQ983038 RNL983037:RNM983038 RXH983037:RXI983038 SHD983037:SHE983038 SQZ983037:SRA983038 TAV983037:TAW983038 TKR983037:TKS983038 TUN983037:TUO983038 UEJ983037:UEK983038 UOF983037:UOG983038 UYB983037:UYC983038 VHX983037:VHY983038 VRT983037:VRU983038 WBP983037:WBQ983038 WLL983037:WLM983038 WVH983037:WVI983038 WBS983043:WBT983044 JB65539:JC65540 SX65539:SY65540 ACT65539:ACU65540 AMP65539:AMQ65540 AWL65539:AWM65540 BGH65539:BGI65540 BQD65539:BQE65540 BZZ65539:CAA65540 CJV65539:CJW65540 CTR65539:CTS65540 DDN65539:DDO65540 DNJ65539:DNK65540 DXF65539:DXG65540 EHB65539:EHC65540 EQX65539:EQY65540 FAT65539:FAU65540 FKP65539:FKQ65540 FUL65539:FUM65540 GEH65539:GEI65540 GOD65539:GOE65540 GXZ65539:GYA65540 HHV65539:HHW65540 HRR65539:HRS65540 IBN65539:IBO65540 ILJ65539:ILK65540 IVF65539:IVG65540 JFB65539:JFC65540 JOX65539:JOY65540 JYT65539:JYU65540 KIP65539:KIQ65540 KSL65539:KSM65540 LCH65539:LCI65540 LMD65539:LME65540 LVZ65539:LWA65540 MFV65539:MFW65540 MPR65539:MPS65540 MZN65539:MZO65540 NJJ65539:NJK65540 NTF65539:NTG65540 ODB65539:ODC65540 OMX65539:OMY65540 OWT65539:OWU65540 PGP65539:PGQ65540 PQL65539:PQM65540 QAH65539:QAI65540 QKD65539:QKE65540 QTZ65539:QUA65540 RDV65539:RDW65540 RNR65539:RNS65540 RXN65539:RXO65540 SHJ65539:SHK65540 SRF65539:SRG65540 TBB65539:TBC65540 TKX65539:TKY65540 TUT65539:TUU65540 UEP65539:UEQ65540 UOL65539:UOM65540 UYH65539:UYI65540 VID65539:VIE65540 VRZ65539:VSA65540 WBV65539:WBW65540 WLR65539:WLS65540 WVN65539:WVO65540 JB131075:JC131076 SX131075:SY131076 ACT131075:ACU131076 AMP131075:AMQ131076 AWL131075:AWM131076 BGH131075:BGI131076 BQD131075:BQE131076 BZZ131075:CAA131076 CJV131075:CJW131076 CTR131075:CTS131076 DDN131075:DDO131076 DNJ131075:DNK131076 DXF131075:DXG131076 EHB131075:EHC131076 EQX131075:EQY131076 FAT131075:FAU131076 FKP131075:FKQ131076 FUL131075:FUM131076 GEH131075:GEI131076 GOD131075:GOE131076 GXZ131075:GYA131076 HHV131075:HHW131076 HRR131075:HRS131076 IBN131075:IBO131076 ILJ131075:ILK131076 IVF131075:IVG131076 JFB131075:JFC131076 JOX131075:JOY131076 JYT131075:JYU131076 KIP131075:KIQ131076 KSL131075:KSM131076 LCH131075:LCI131076 LMD131075:LME131076 LVZ131075:LWA131076 MFV131075:MFW131076 MPR131075:MPS131076 MZN131075:MZO131076 NJJ131075:NJK131076 NTF131075:NTG131076 ODB131075:ODC131076 OMX131075:OMY131076 OWT131075:OWU131076 PGP131075:PGQ131076 PQL131075:PQM131076 QAH131075:QAI131076 QKD131075:QKE131076 QTZ131075:QUA131076 RDV131075:RDW131076 RNR131075:RNS131076 RXN131075:RXO131076 SHJ131075:SHK131076 SRF131075:SRG131076 TBB131075:TBC131076 TKX131075:TKY131076 TUT131075:TUU131076 UEP131075:UEQ131076 UOL131075:UOM131076 UYH131075:UYI131076 VID131075:VIE131076 VRZ131075:VSA131076 WBV131075:WBW131076 WLR131075:WLS131076 WVN131075:WVO131076 JB196611:JC196612 SX196611:SY196612 ACT196611:ACU196612 AMP196611:AMQ196612 AWL196611:AWM196612 BGH196611:BGI196612 BQD196611:BQE196612 BZZ196611:CAA196612 CJV196611:CJW196612 CTR196611:CTS196612 DDN196611:DDO196612 DNJ196611:DNK196612 DXF196611:DXG196612 EHB196611:EHC196612 EQX196611:EQY196612 FAT196611:FAU196612 FKP196611:FKQ196612 FUL196611:FUM196612 GEH196611:GEI196612 GOD196611:GOE196612 GXZ196611:GYA196612 HHV196611:HHW196612 HRR196611:HRS196612 IBN196611:IBO196612 ILJ196611:ILK196612 IVF196611:IVG196612 JFB196611:JFC196612 JOX196611:JOY196612 JYT196611:JYU196612 KIP196611:KIQ196612 KSL196611:KSM196612 LCH196611:LCI196612 LMD196611:LME196612 LVZ196611:LWA196612 MFV196611:MFW196612 MPR196611:MPS196612 MZN196611:MZO196612 NJJ196611:NJK196612 NTF196611:NTG196612 ODB196611:ODC196612 OMX196611:OMY196612 OWT196611:OWU196612 PGP196611:PGQ196612 PQL196611:PQM196612 QAH196611:QAI196612 QKD196611:QKE196612 QTZ196611:QUA196612 RDV196611:RDW196612 RNR196611:RNS196612 RXN196611:RXO196612 SHJ196611:SHK196612 SRF196611:SRG196612 TBB196611:TBC196612 TKX196611:TKY196612 TUT196611:TUU196612 UEP196611:UEQ196612 UOL196611:UOM196612 UYH196611:UYI196612 VID196611:VIE196612 VRZ196611:VSA196612 WBV196611:WBW196612 WLR196611:WLS196612 WVN196611:WVO196612 JB262147:JC262148 SX262147:SY262148 ACT262147:ACU262148 AMP262147:AMQ262148 AWL262147:AWM262148 BGH262147:BGI262148 BQD262147:BQE262148 BZZ262147:CAA262148 CJV262147:CJW262148 CTR262147:CTS262148 DDN262147:DDO262148 DNJ262147:DNK262148 DXF262147:DXG262148 EHB262147:EHC262148 EQX262147:EQY262148 FAT262147:FAU262148 FKP262147:FKQ262148 FUL262147:FUM262148 GEH262147:GEI262148 GOD262147:GOE262148 GXZ262147:GYA262148 HHV262147:HHW262148 HRR262147:HRS262148 IBN262147:IBO262148 ILJ262147:ILK262148 IVF262147:IVG262148 JFB262147:JFC262148 JOX262147:JOY262148 JYT262147:JYU262148 KIP262147:KIQ262148 KSL262147:KSM262148 LCH262147:LCI262148 LMD262147:LME262148 LVZ262147:LWA262148 MFV262147:MFW262148 MPR262147:MPS262148 MZN262147:MZO262148 NJJ262147:NJK262148 NTF262147:NTG262148 ODB262147:ODC262148 OMX262147:OMY262148 OWT262147:OWU262148 PGP262147:PGQ262148 PQL262147:PQM262148 QAH262147:QAI262148 QKD262147:QKE262148 QTZ262147:QUA262148 RDV262147:RDW262148 RNR262147:RNS262148 RXN262147:RXO262148 SHJ262147:SHK262148 SRF262147:SRG262148 TBB262147:TBC262148 TKX262147:TKY262148 TUT262147:TUU262148 UEP262147:UEQ262148 UOL262147:UOM262148 UYH262147:UYI262148 VID262147:VIE262148 VRZ262147:VSA262148 WBV262147:WBW262148 WLR262147:WLS262148 WVN262147:WVO262148 JB327683:JC327684 SX327683:SY327684 ACT327683:ACU327684 AMP327683:AMQ327684 AWL327683:AWM327684 BGH327683:BGI327684 BQD327683:BQE327684 BZZ327683:CAA327684 CJV327683:CJW327684 CTR327683:CTS327684 DDN327683:DDO327684 DNJ327683:DNK327684 DXF327683:DXG327684 EHB327683:EHC327684 EQX327683:EQY327684 FAT327683:FAU327684 FKP327683:FKQ327684 FUL327683:FUM327684 GEH327683:GEI327684 GOD327683:GOE327684 GXZ327683:GYA327684 HHV327683:HHW327684 HRR327683:HRS327684 IBN327683:IBO327684 ILJ327683:ILK327684 IVF327683:IVG327684 JFB327683:JFC327684 JOX327683:JOY327684 JYT327683:JYU327684 KIP327683:KIQ327684 KSL327683:KSM327684 LCH327683:LCI327684 LMD327683:LME327684 LVZ327683:LWA327684 MFV327683:MFW327684 MPR327683:MPS327684 MZN327683:MZO327684 NJJ327683:NJK327684 NTF327683:NTG327684 ODB327683:ODC327684 OMX327683:OMY327684 OWT327683:OWU327684 PGP327683:PGQ327684 PQL327683:PQM327684 QAH327683:QAI327684 QKD327683:QKE327684 QTZ327683:QUA327684 RDV327683:RDW327684 RNR327683:RNS327684 RXN327683:RXO327684 SHJ327683:SHK327684 SRF327683:SRG327684 TBB327683:TBC327684 TKX327683:TKY327684 TUT327683:TUU327684 UEP327683:UEQ327684 UOL327683:UOM327684 UYH327683:UYI327684 VID327683:VIE327684 VRZ327683:VSA327684 WBV327683:WBW327684 WLR327683:WLS327684 WVN327683:WVO327684 JB393219:JC393220 SX393219:SY393220 ACT393219:ACU393220 AMP393219:AMQ393220 AWL393219:AWM393220 BGH393219:BGI393220 BQD393219:BQE393220 BZZ393219:CAA393220 CJV393219:CJW393220 CTR393219:CTS393220 DDN393219:DDO393220 DNJ393219:DNK393220 DXF393219:DXG393220 EHB393219:EHC393220 EQX393219:EQY393220 FAT393219:FAU393220 FKP393219:FKQ393220 FUL393219:FUM393220 GEH393219:GEI393220 GOD393219:GOE393220 GXZ393219:GYA393220 HHV393219:HHW393220 HRR393219:HRS393220 IBN393219:IBO393220 ILJ393219:ILK393220 IVF393219:IVG393220 JFB393219:JFC393220 JOX393219:JOY393220 JYT393219:JYU393220 KIP393219:KIQ393220 KSL393219:KSM393220 LCH393219:LCI393220 LMD393219:LME393220 LVZ393219:LWA393220 MFV393219:MFW393220 MPR393219:MPS393220 MZN393219:MZO393220 NJJ393219:NJK393220 NTF393219:NTG393220 ODB393219:ODC393220 OMX393219:OMY393220 OWT393219:OWU393220 PGP393219:PGQ393220 PQL393219:PQM393220 QAH393219:QAI393220 QKD393219:QKE393220 QTZ393219:QUA393220 RDV393219:RDW393220 RNR393219:RNS393220 RXN393219:RXO393220 SHJ393219:SHK393220 SRF393219:SRG393220 TBB393219:TBC393220 TKX393219:TKY393220 TUT393219:TUU393220 UEP393219:UEQ393220 UOL393219:UOM393220 UYH393219:UYI393220 VID393219:VIE393220 VRZ393219:VSA393220 WBV393219:WBW393220 WLR393219:WLS393220 WVN393219:WVO393220 JB458755:JC458756 SX458755:SY458756 ACT458755:ACU458756 AMP458755:AMQ458756 AWL458755:AWM458756 BGH458755:BGI458756 BQD458755:BQE458756 BZZ458755:CAA458756 CJV458755:CJW458756 CTR458755:CTS458756 DDN458755:DDO458756 DNJ458755:DNK458756 DXF458755:DXG458756 EHB458755:EHC458756 EQX458755:EQY458756 FAT458755:FAU458756 FKP458755:FKQ458756 FUL458755:FUM458756 GEH458755:GEI458756 GOD458755:GOE458756 GXZ458755:GYA458756 HHV458755:HHW458756 HRR458755:HRS458756 IBN458755:IBO458756 ILJ458755:ILK458756 IVF458755:IVG458756 JFB458755:JFC458756 JOX458755:JOY458756 JYT458755:JYU458756 KIP458755:KIQ458756 KSL458755:KSM458756 LCH458755:LCI458756 LMD458755:LME458756 LVZ458755:LWA458756 MFV458755:MFW458756 MPR458755:MPS458756 MZN458755:MZO458756 NJJ458755:NJK458756 NTF458755:NTG458756 ODB458755:ODC458756 OMX458755:OMY458756 OWT458755:OWU458756 PGP458755:PGQ458756 PQL458755:PQM458756 QAH458755:QAI458756 QKD458755:QKE458756 QTZ458755:QUA458756 RDV458755:RDW458756 RNR458755:RNS458756 RXN458755:RXO458756 SHJ458755:SHK458756 SRF458755:SRG458756 TBB458755:TBC458756 TKX458755:TKY458756 TUT458755:TUU458756 UEP458755:UEQ458756 UOL458755:UOM458756 UYH458755:UYI458756 VID458755:VIE458756 VRZ458755:VSA458756 WBV458755:WBW458756 WLR458755:WLS458756 WVN458755:WVO458756 JB524291:JC524292 SX524291:SY524292 ACT524291:ACU524292 AMP524291:AMQ524292 AWL524291:AWM524292 BGH524291:BGI524292 BQD524291:BQE524292 BZZ524291:CAA524292 CJV524291:CJW524292 CTR524291:CTS524292 DDN524291:DDO524292 DNJ524291:DNK524292 DXF524291:DXG524292 EHB524291:EHC524292 EQX524291:EQY524292 FAT524291:FAU524292 FKP524291:FKQ524292 FUL524291:FUM524292 GEH524291:GEI524292 GOD524291:GOE524292 GXZ524291:GYA524292 HHV524291:HHW524292 HRR524291:HRS524292 IBN524291:IBO524292 ILJ524291:ILK524292 IVF524291:IVG524292 JFB524291:JFC524292 JOX524291:JOY524292 JYT524291:JYU524292 KIP524291:KIQ524292 KSL524291:KSM524292 LCH524291:LCI524292 LMD524291:LME524292 LVZ524291:LWA524292 MFV524291:MFW524292 MPR524291:MPS524292 MZN524291:MZO524292 NJJ524291:NJK524292 NTF524291:NTG524292 ODB524291:ODC524292 OMX524291:OMY524292 OWT524291:OWU524292 PGP524291:PGQ524292 PQL524291:PQM524292 QAH524291:QAI524292 QKD524291:QKE524292 QTZ524291:QUA524292 RDV524291:RDW524292 RNR524291:RNS524292 RXN524291:RXO524292 SHJ524291:SHK524292 SRF524291:SRG524292 TBB524291:TBC524292 TKX524291:TKY524292 TUT524291:TUU524292 UEP524291:UEQ524292 UOL524291:UOM524292 UYH524291:UYI524292 VID524291:VIE524292 VRZ524291:VSA524292 WBV524291:WBW524292 WLR524291:WLS524292 WVN524291:WVO524292 JB589827:JC589828 SX589827:SY589828 ACT589827:ACU589828 AMP589827:AMQ589828 AWL589827:AWM589828 BGH589827:BGI589828 BQD589827:BQE589828 BZZ589827:CAA589828 CJV589827:CJW589828 CTR589827:CTS589828 DDN589827:DDO589828 DNJ589827:DNK589828 DXF589827:DXG589828 EHB589827:EHC589828 EQX589827:EQY589828 FAT589827:FAU589828 FKP589827:FKQ589828 FUL589827:FUM589828 GEH589827:GEI589828 GOD589827:GOE589828 GXZ589827:GYA589828 HHV589827:HHW589828 HRR589827:HRS589828 IBN589827:IBO589828 ILJ589827:ILK589828 IVF589827:IVG589828 JFB589827:JFC589828 JOX589827:JOY589828 JYT589827:JYU589828 KIP589827:KIQ589828 KSL589827:KSM589828 LCH589827:LCI589828 LMD589827:LME589828 LVZ589827:LWA589828 MFV589827:MFW589828 MPR589827:MPS589828 MZN589827:MZO589828 NJJ589827:NJK589828 NTF589827:NTG589828 ODB589827:ODC589828 OMX589827:OMY589828 OWT589827:OWU589828 PGP589827:PGQ589828 PQL589827:PQM589828 QAH589827:QAI589828 QKD589827:QKE589828 QTZ589827:QUA589828 RDV589827:RDW589828 RNR589827:RNS589828 RXN589827:RXO589828 SHJ589827:SHK589828 SRF589827:SRG589828 TBB589827:TBC589828 TKX589827:TKY589828 TUT589827:TUU589828 UEP589827:UEQ589828 UOL589827:UOM589828 UYH589827:UYI589828 VID589827:VIE589828 VRZ589827:VSA589828 WBV589827:WBW589828 WLR589827:WLS589828 WVN589827:WVO589828 JB655363:JC655364 SX655363:SY655364 ACT655363:ACU655364 AMP655363:AMQ655364 AWL655363:AWM655364 BGH655363:BGI655364 BQD655363:BQE655364 BZZ655363:CAA655364 CJV655363:CJW655364 CTR655363:CTS655364 DDN655363:DDO655364 DNJ655363:DNK655364 DXF655363:DXG655364 EHB655363:EHC655364 EQX655363:EQY655364 FAT655363:FAU655364 FKP655363:FKQ655364 FUL655363:FUM655364 GEH655363:GEI655364 GOD655363:GOE655364 GXZ655363:GYA655364 HHV655363:HHW655364 HRR655363:HRS655364 IBN655363:IBO655364 ILJ655363:ILK655364 IVF655363:IVG655364 JFB655363:JFC655364 JOX655363:JOY655364 JYT655363:JYU655364 KIP655363:KIQ655364 KSL655363:KSM655364 LCH655363:LCI655364 LMD655363:LME655364 LVZ655363:LWA655364 MFV655363:MFW655364 MPR655363:MPS655364 MZN655363:MZO655364 NJJ655363:NJK655364 NTF655363:NTG655364 ODB655363:ODC655364 OMX655363:OMY655364 OWT655363:OWU655364 PGP655363:PGQ655364 PQL655363:PQM655364 QAH655363:QAI655364 QKD655363:QKE655364 QTZ655363:QUA655364 RDV655363:RDW655364 RNR655363:RNS655364 RXN655363:RXO655364 SHJ655363:SHK655364 SRF655363:SRG655364 TBB655363:TBC655364 TKX655363:TKY655364 TUT655363:TUU655364 UEP655363:UEQ655364 UOL655363:UOM655364 UYH655363:UYI655364 VID655363:VIE655364 VRZ655363:VSA655364 WBV655363:WBW655364 WLR655363:WLS655364 WVN655363:WVO655364 JB720899:JC720900 SX720899:SY720900 ACT720899:ACU720900 AMP720899:AMQ720900 AWL720899:AWM720900 BGH720899:BGI720900 BQD720899:BQE720900 BZZ720899:CAA720900 CJV720899:CJW720900 CTR720899:CTS720900 DDN720899:DDO720900 DNJ720899:DNK720900 DXF720899:DXG720900 EHB720899:EHC720900 EQX720899:EQY720900 FAT720899:FAU720900 FKP720899:FKQ720900 FUL720899:FUM720900 GEH720899:GEI720900 GOD720899:GOE720900 GXZ720899:GYA720900 HHV720899:HHW720900 HRR720899:HRS720900 IBN720899:IBO720900 ILJ720899:ILK720900 IVF720899:IVG720900 JFB720899:JFC720900 JOX720899:JOY720900 JYT720899:JYU720900 KIP720899:KIQ720900 KSL720899:KSM720900 LCH720899:LCI720900 LMD720899:LME720900 LVZ720899:LWA720900 MFV720899:MFW720900 MPR720899:MPS720900 MZN720899:MZO720900 NJJ720899:NJK720900 NTF720899:NTG720900 ODB720899:ODC720900 OMX720899:OMY720900 OWT720899:OWU720900 PGP720899:PGQ720900 PQL720899:PQM720900 QAH720899:QAI720900 QKD720899:QKE720900 QTZ720899:QUA720900 RDV720899:RDW720900 RNR720899:RNS720900 RXN720899:RXO720900 SHJ720899:SHK720900 SRF720899:SRG720900 TBB720899:TBC720900 TKX720899:TKY720900 TUT720899:TUU720900 UEP720899:UEQ720900 UOL720899:UOM720900 UYH720899:UYI720900 VID720899:VIE720900 VRZ720899:VSA720900 WBV720899:WBW720900 WLR720899:WLS720900 WVN720899:WVO720900 JB786435:JC786436 SX786435:SY786436 ACT786435:ACU786436 AMP786435:AMQ786436 AWL786435:AWM786436 BGH786435:BGI786436 BQD786435:BQE786436 BZZ786435:CAA786436 CJV786435:CJW786436 CTR786435:CTS786436 DDN786435:DDO786436 DNJ786435:DNK786436 DXF786435:DXG786436 EHB786435:EHC786436 EQX786435:EQY786436 FAT786435:FAU786436 FKP786435:FKQ786436 FUL786435:FUM786436 GEH786435:GEI786436 GOD786435:GOE786436 GXZ786435:GYA786436 HHV786435:HHW786436 HRR786435:HRS786436 IBN786435:IBO786436 ILJ786435:ILK786436 IVF786435:IVG786436 JFB786435:JFC786436 JOX786435:JOY786436 JYT786435:JYU786436 KIP786435:KIQ786436 KSL786435:KSM786436 LCH786435:LCI786436 LMD786435:LME786436 LVZ786435:LWA786436 MFV786435:MFW786436 MPR786435:MPS786436 MZN786435:MZO786436 NJJ786435:NJK786436 NTF786435:NTG786436 ODB786435:ODC786436 OMX786435:OMY786436 OWT786435:OWU786436 PGP786435:PGQ786436 PQL786435:PQM786436 QAH786435:QAI786436 QKD786435:QKE786436 QTZ786435:QUA786436 RDV786435:RDW786436 RNR786435:RNS786436 RXN786435:RXO786436 SHJ786435:SHK786436 SRF786435:SRG786436 TBB786435:TBC786436 TKX786435:TKY786436 TUT786435:TUU786436 UEP786435:UEQ786436 UOL786435:UOM786436 UYH786435:UYI786436 VID786435:VIE786436 VRZ786435:VSA786436 WBV786435:WBW786436 WLR786435:WLS786436 WVN786435:WVO786436 JB851971:JC851972 SX851971:SY851972 ACT851971:ACU851972 AMP851971:AMQ851972 AWL851971:AWM851972 BGH851971:BGI851972 BQD851971:BQE851972 BZZ851971:CAA851972 CJV851971:CJW851972 CTR851971:CTS851972 DDN851971:DDO851972 DNJ851971:DNK851972 DXF851971:DXG851972 EHB851971:EHC851972 EQX851971:EQY851972 FAT851971:FAU851972 FKP851971:FKQ851972 FUL851971:FUM851972 GEH851971:GEI851972 GOD851971:GOE851972 GXZ851971:GYA851972 HHV851971:HHW851972 HRR851971:HRS851972 IBN851971:IBO851972 ILJ851971:ILK851972 IVF851971:IVG851972 JFB851971:JFC851972 JOX851971:JOY851972 JYT851971:JYU851972 KIP851971:KIQ851972 KSL851971:KSM851972 LCH851971:LCI851972 LMD851971:LME851972 LVZ851971:LWA851972 MFV851971:MFW851972 MPR851971:MPS851972 MZN851971:MZO851972 NJJ851971:NJK851972 NTF851971:NTG851972 ODB851971:ODC851972 OMX851971:OMY851972 OWT851971:OWU851972 PGP851971:PGQ851972 PQL851971:PQM851972 QAH851971:QAI851972 QKD851971:QKE851972 QTZ851971:QUA851972 RDV851971:RDW851972 RNR851971:RNS851972 RXN851971:RXO851972 SHJ851971:SHK851972 SRF851971:SRG851972 TBB851971:TBC851972 TKX851971:TKY851972 TUT851971:TUU851972 UEP851971:UEQ851972 UOL851971:UOM851972 UYH851971:UYI851972 VID851971:VIE851972 VRZ851971:VSA851972 WBV851971:WBW851972 WLR851971:WLS851972 WVN851971:WVO851972 JB917507:JC917508 SX917507:SY917508 ACT917507:ACU917508 AMP917507:AMQ917508 AWL917507:AWM917508 BGH917507:BGI917508 BQD917507:BQE917508 BZZ917507:CAA917508 CJV917507:CJW917508 CTR917507:CTS917508 DDN917507:DDO917508 DNJ917507:DNK917508 DXF917507:DXG917508 EHB917507:EHC917508 EQX917507:EQY917508 FAT917507:FAU917508 FKP917507:FKQ917508 FUL917507:FUM917508 GEH917507:GEI917508 GOD917507:GOE917508 GXZ917507:GYA917508 HHV917507:HHW917508 HRR917507:HRS917508 IBN917507:IBO917508 ILJ917507:ILK917508 IVF917507:IVG917508 JFB917507:JFC917508 JOX917507:JOY917508 JYT917507:JYU917508 KIP917507:KIQ917508 KSL917507:KSM917508 LCH917507:LCI917508 LMD917507:LME917508 LVZ917507:LWA917508 MFV917507:MFW917508 MPR917507:MPS917508 MZN917507:MZO917508 NJJ917507:NJK917508 NTF917507:NTG917508 ODB917507:ODC917508 OMX917507:OMY917508 OWT917507:OWU917508 PGP917507:PGQ917508 PQL917507:PQM917508 QAH917507:QAI917508 QKD917507:QKE917508 QTZ917507:QUA917508 RDV917507:RDW917508 RNR917507:RNS917508 RXN917507:RXO917508 SHJ917507:SHK917508 SRF917507:SRG917508 TBB917507:TBC917508 TKX917507:TKY917508 TUT917507:TUU917508 UEP917507:UEQ917508 UOL917507:UOM917508 UYH917507:UYI917508 VID917507:VIE917508 VRZ917507:VSA917508 WBV917507:WBW917508 WLR917507:WLS917508 WVN917507:WVO917508 JB983043:JC983044 SX983043:SY983044 ACT983043:ACU983044 AMP983043:AMQ983044 AWL983043:AWM983044 BGH983043:BGI983044 BQD983043:BQE983044 BZZ983043:CAA983044 CJV983043:CJW983044 CTR983043:CTS983044 DDN983043:DDO983044 DNJ983043:DNK983044 DXF983043:DXG983044 EHB983043:EHC983044 EQX983043:EQY983044 FAT983043:FAU983044 FKP983043:FKQ983044 FUL983043:FUM983044 GEH983043:GEI983044 GOD983043:GOE983044 GXZ983043:GYA983044 HHV983043:HHW983044 HRR983043:HRS983044 IBN983043:IBO983044 ILJ983043:ILK983044 IVF983043:IVG983044 JFB983043:JFC983044 JOX983043:JOY983044 JYT983043:JYU983044 KIP983043:KIQ983044 KSL983043:KSM983044 LCH983043:LCI983044 LMD983043:LME983044 LVZ983043:LWA983044 MFV983043:MFW983044 MPR983043:MPS983044 MZN983043:MZO983044 NJJ983043:NJK983044 NTF983043:NTG983044 ODB983043:ODC983044 OMX983043:OMY983044 OWT983043:OWU983044 PGP983043:PGQ983044 PQL983043:PQM983044 QAH983043:QAI983044 QKD983043:QKE983044 QTZ983043:QUA983044 RDV983043:RDW983044 RNR983043:RNS983044 RXN983043:RXO983044 SHJ983043:SHK983044 SRF983043:SRG983044 TBB983043:TBC983044 TKX983043:TKY983044 TUT983043:TUU983044 UEP983043:UEQ983044 UOL983043:UOM983044 UYH983043:UYI983044 VID983043:VIE983044 VRZ983043:VSA983044 WBV983043:WBW983044 WLR983043:WLS983044 WVN983043:WVO983044 WVK983043:WVL983044 IY65533:IZ65534 SU65533:SV65534 ACQ65533:ACR65534 AMM65533:AMN65534 AWI65533:AWJ65534 BGE65533:BGF65534 BQA65533:BQB65534 BZW65533:BZX65534 CJS65533:CJT65534 CTO65533:CTP65534 DDK65533:DDL65534 DNG65533:DNH65534 DXC65533:DXD65534 EGY65533:EGZ65534 EQU65533:EQV65534 FAQ65533:FAR65534 FKM65533:FKN65534 FUI65533:FUJ65534 GEE65533:GEF65534 GOA65533:GOB65534 GXW65533:GXX65534 HHS65533:HHT65534 HRO65533:HRP65534 IBK65533:IBL65534 ILG65533:ILH65534 IVC65533:IVD65534 JEY65533:JEZ65534 JOU65533:JOV65534 JYQ65533:JYR65534 KIM65533:KIN65534 KSI65533:KSJ65534 LCE65533:LCF65534 LMA65533:LMB65534 LVW65533:LVX65534 MFS65533:MFT65534 MPO65533:MPP65534 MZK65533:MZL65534 NJG65533:NJH65534 NTC65533:NTD65534 OCY65533:OCZ65534 OMU65533:OMV65534 OWQ65533:OWR65534 PGM65533:PGN65534 PQI65533:PQJ65534 QAE65533:QAF65534 QKA65533:QKB65534 QTW65533:QTX65534 RDS65533:RDT65534 RNO65533:RNP65534 RXK65533:RXL65534 SHG65533:SHH65534 SRC65533:SRD65534 TAY65533:TAZ65534 TKU65533:TKV65534 TUQ65533:TUR65534 UEM65533:UEN65534 UOI65533:UOJ65534 UYE65533:UYF65534 VIA65533:VIB65534 VRW65533:VRX65534 WBS65533:WBT65534 WLO65533:WLP65534 WVK65533:WVL65534 IY131069:IZ131070 SU131069:SV131070 ACQ131069:ACR131070 AMM131069:AMN131070 AWI131069:AWJ131070 BGE131069:BGF131070 BQA131069:BQB131070 BZW131069:BZX131070 CJS131069:CJT131070 CTO131069:CTP131070 DDK131069:DDL131070 DNG131069:DNH131070 DXC131069:DXD131070 EGY131069:EGZ131070 EQU131069:EQV131070 FAQ131069:FAR131070 FKM131069:FKN131070 FUI131069:FUJ131070 GEE131069:GEF131070 GOA131069:GOB131070 GXW131069:GXX131070 HHS131069:HHT131070 HRO131069:HRP131070 IBK131069:IBL131070 ILG131069:ILH131070 IVC131069:IVD131070 JEY131069:JEZ131070 JOU131069:JOV131070 JYQ131069:JYR131070 KIM131069:KIN131070 KSI131069:KSJ131070 LCE131069:LCF131070 LMA131069:LMB131070 LVW131069:LVX131070 MFS131069:MFT131070 MPO131069:MPP131070 MZK131069:MZL131070 NJG131069:NJH131070 NTC131069:NTD131070 OCY131069:OCZ131070 OMU131069:OMV131070 OWQ131069:OWR131070 PGM131069:PGN131070 PQI131069:PQJ131070 QAE131069:QAF131070 QKA131069:QKB131070 QTW131069:QTX131070 RDS131069:RDT131070 RNO131069:RNP131070 RXK131069:RXL131070 SHG131069:SHH131070 SRC131069:SRD131070 TAY131069:TAZ131070 TKU131069:TKV131070 TUQ131069:TUR131070 UEM131069:UEN131070 UOI131069:UOJ131070 UYE131069:UYF131070 VIA131069:VIB131070 VRW131069:VRX131070 WBS131069:WBT131070 WLO131069:WLP131070 WVK131069:WVL131070 IY196605:IZ196606 SU196605:SV196606 ACQ196605:ACR196606 AMM196605:AMN196606 AWI196605:AWJ196606 BGE196605:BGF196606 BQA196605:BQB196606 BZW196605:BZX196606 CJS196605:CJT196606 CTO196605:CTP196606 DDK196605:DDL196606 DNG196605:DNH196606 DXC196605:DXD196606 EGY196605:EGZ196606 EQU196605:EQV196606 FAQ196605:FAR196606 FKM196605:FKN196606 FUI196605:FUJ196606 GEE196605:GEF196606 GOA196605:GOB196606 GXW196605:GXX196606 HHS196605:HHT196606 HRO196605:HRP196606 IBK196605:IBL196606 ILG196605:ILH196606 IVC196605:IVD196606 JEY196605:JEZ196606 JOU196605:JOV196606 JYQ196605:JYR196606 KIM196605:KIN196606 KSI196605:KSJ196606 LCE196605:LCF196606 LMA196605:LMB196606 LVW196605:LVX196606 MFS196605:MFT196606 MPO196605:MPP196606 MZK196605:MZL196606 NJG196605:NJH196606 NTC196605:NTD196606 OCY196605:OCZ196606 OMU196605:OMV196606 OWQ196605:OWR196606 PGM196605:PGN196606 PQI196605:PQJ196606 QAE196605:QAF196606 QKA196605:QKB196606 QTW196605:QTX196606 RDS196605:RDT196606 RNO196605:RNP196606 RXK196605:RXL196606 SHG196605:SHH196606 SRC196605:SRD196606 TAY196605:TAZ196606 TKU196605:TKV196606 TUQ196605:TUR196606 UEM196605:UEN196606 UOI196605:UOJ196606 UYE196605:UYF196606 VIA196605:VIB196606 VRW196605:VRX196606 WBS196605:WBT196606 WLO196605:WLP196606 WVK196605:WVL196606 IY262141:IZ262142 SU262141:SV262142 ACQ262141:ACR262142 AMM262141:AMN262142 AWI262141:AWJ262142 BGE262141:BGF262142 BQA262141:BQB262142 BZW262141:BZX262142 CJS262141:CJT262142 CTO262141:CTP262142 DDK262141:DDL262142 DNG262141:DNH262142 DXC262141:DXD262142 EGY262141:EGZ262142 EQU262141:EQV262142 FAQ262141:FAR262142 FKM262141:FKN262142 FUI262141:FUJ262142 GEE262141:GEF262142 GOA262141:GOB262142 GXW262141:GXX262142 HHS262141:HHT262142 HRO262141:HRP262142 IBK262141:IBL262142 ILG262141:ILH262142 IVC262141:IVD262142 JEY262141:JEZ262142 JOU262141:JOV262142 JYQ262141:JYR262142 KIM262141:KIN262142 KSI262141:KSJ262142 LCE262141:LCF262142 LMA262141:LMB262142 LVW262141:LVX262142 MFS262141:MFT262142 MPO262141:MPP262142 MZK262141:MZL262142 NJG262141:NJH262142 NTC262141:NTD262142 OCY262141:OCZ262142 OMU262141:OMV262142 OWQ262141:OWR262142 PGM262141:PGN262142 PQI262141:PQJ262142 QAE262141:QAF262142 QKA262141:QKB262142 QTW262141:QTX262142 RDS262141:RDT262142 RNO262141:RNP262142 RXK262141:RXL262142 SHG262141:SHH262142 SRC262141:SRD262142 TAY262141:TAZ262142 TKU262141:TKV262142 TUQ262141:TUR262142 UEM262141:UEN262142 UOI262141:UOJ262142 UYE262141:UYF262142 VIA262141:VIB262142 VRW262141:VRX262142 WBS262141:WBT262142 WLO262141:WLP262142 WVK262141:WVL262142 IY327677:IZ327678 SU327677:SV327678 ACQ327677:ACR327678 AMM327677:AMN327678 AWI327677:AWJ327678 BGE327677:BGF327678 BQA327677:BQB327678 BZW327677:BZX327678 CJS327677:CJT327678 CTO327677:CTP327678 DDK327677:DDL327678 DNG327677:DNH327678 DXC327677:DXD327678 EGY327677:EGZ327678 EQU327677:EQV327678 FAQ327677:FAR327678 FKM327677:FKN327678 FUI327677:FUJ327678 GEE327677:GEF327678 GOA327677:GOB327678 GXW327677:GXX327678 HHS327677:HHT327678 HRO327677:HRP327678 IBK327677:IBL327678 ILG327677:ILH327678 IVC327677:IVD327678 JEY327677:JEZ327678 JOU327677:JOV327678 JYQ327677:JYR327678 KIM327677:KIN327678 KSI327677:KSJ327678 LCE327677:LCF327678 LMA327677:LMB327678 LVW327677:LVX327678 MFS327677:MFT327678 MPO327677:MPP327678 MZK327677:MZL327678 NJG327677:NJH327678 NTC327677:NTD327678 OCY327677:OCZ327678 OMU327677:OMV327678 OWQ327677:OWR327678 PGM327677:PGN327678 PQI327677:PQJ327678 QAE327677:QAF327678 QKA327677:QKB327678 QTW327677:QTX327678 RDS327677:RDT327678 RNO327677:RNP327678 RXK327677:RXL327678 SHG327677:SHH327678 SRC327677:SRD327678 TAY327677:TAZ327678 TKU327677:TKV327678 TUQ327677:TUR327678 UEM327677:UEN327678 UOI327677:UOJ327678 UYE327677:UYF327678 VIA327677:VIB327678 VRW327677:VRX327678 WBS327677:WBT327678 WLO327677:WLP327678 WVK327677:WVL327678 IY393213:IZ393214 SU393213:SV393214 ACQ393213:ACR393214 AMM393213:AMN393214 AWI393213:AWJ393214 BGE393213:BGF393214 BQA393213:BQB393214 BZW393213:BZX393214 CJS393213:CJT393214 CTO393213:CTP393214 DDK393213:DDL393214 DNG393213:DNH393214 DXC393213:DXD393214 EGY393213:EGZ393214 EQU393213:EQV393214 FAQ393213:FAR393214 FKM393213:FKN393214 FUI393213:FUJ393214 GEE393213:GEF393214 GOA393213:GOB393214 GXW393213:GXX393214 HHS393213:HHT393214 HRO393213:HRP393214 IBK393213:IBL393214 ILG393213:ILH393214 IVC393213:IVD393214 JEY393213:JEZ393214 JOU393213:JOV393214 JYQ393213:JYR393214 KIM393213:KIN393214 KSI393213:KSJ393214 LCE393213:LCF393214 LMA393213:LMB393214 LVW393213:LVX393214 MFS393213:MFT393214 MPO393213:MPP393214 MZK393213:MZL393214 NJG393213:NJH393214 NTC393213:NTD393214 OCY393213:OCZ393214 OMU393213:OMV393214 OWQ393213:OWR393214 PGM393213:PGN393214 PQI393213:PQJ393214 QAE393213:QAF393214 QKA393213:QKB393214 QTW393213:QTX393214 RDS393213:RDT393214 RNO393213:RNP393214 RXK393213:RXL393214 SHG393213:SHH393214 SRC393213:SRD393214 TAY393213:TAZ393214 TKU393213:TKV393214 TUQ393213:TUR393214 UEM393213:UEN393214 UOI393213:UOJ393214 UYE393213:UYF393214 VIA393213:VIB393214 VRW393213:VRX393214 WBS393213:WBT393214 WLO393213:WLP393214 WVK393213:WVL393214 IY458749:IZ458750 SU458749:SV458750 ACQ458749:ACR458750 AMM458749:AMN458750 AWI458749:AWJ458750 BGE458749:BGF458750 BQA458749:BQB458750 BZW458749:BZX458750 CJS458749:CJT458750 CTO458749:CTP458750 DDK458749:DDL458750 DNG458749:DNH458750 DXC458749:DXD458750 EGY458749:EGZ458750 EQU458749:EQV458750 FAQ458749:FAR458750 FKM458749:FKN458750 FUI458749:FUJ458750 GEE458749:GEF458750 GOA458749:GOB458750 GXW458749:GXX458750 HHS458749:HHT458750 HRO458749:HRP458750 IBK458749:IBL458750 ILG458749:ILH458750 IVC458749:IVD458750 JEY458749:JEZ458750 JOU458749:JOV458750 JYQ458749:JYR458750 KIM458749:KIN458750 KSI458749:KSJ458750 LCE458749:LCF458750 LMA458749:LMB458750 LVW458749:LVX458750 MFS458749:MFT458750 MPO458749:MPP458750 MZK458749:MZL458750 NJG458749:NJH458750 NTC458749:NTD458750 OCY458749:OCZ458750 OMU458749:OMV458750 OWQ458749:OWR458750 PGM458749:PGN458750 PQI458749:PQJ458750 QAE458749:QAF458750 QKA458749:QKB458750 QTW458749:QTX458750 RDS458749:RDT458750 RNO458749:RNP458750 RXK458749:RXL458750 SHG458749:SHH458750 SRC458749:SRD458750 TAY458749:TAZ458750 TKU458749:TKV458750 TUQ458749:TUR458750 UEM458749:UEN458750 UOI458749:UOJ458750 UYE458749:UYF458750 VIA458749:VIB458750 VRW458749:VRX458750 WBS458749:WBT458750 WLO458749:WLP458750 WVK458749:WVL458750 IY524285:IZ524286 SU524285:SV524286 ACQ524285:ACR524286 AMM524285:AMN524286 AWI524285:AWJ524286 BGE524285:BGF524286 BQA524285:BQB524286 BZW524285:BZX524286 CJS524285:CJT524286 CTO524285:CTP524286 DDK524285:DDL524286 DNG524285:DNH524286 DXC524285:DXD524286 EGY524285:EGZ524286 EQU524285:EQV524286 FAQ524285:FAR524286 FKM524285:FKN524286 FUI524285:FUJ524286 GEE524285:GEF524286 GOA524285:GOB524286 GXW524285:GXX524286 HHS524285:HHT524286 HRO524285:HRP524286 IBK524285:IBL524286 ILG524285:ILH524286 IVC524285:IVD524286 JEY524285:JEZ524286 JOU524285:JOV524286 JYQ524285:JYR524286 KIM524285:KIN524286 KSI524285:KSJ524286 LCE524285:LCF524286 LMA524285:LMB524286 LVW524285:LVX524286 MFS524285:MFT524286 MPO524285:MPP524286 MZK524285:MZL524286 NJG524285:NJH524286 NTC524285:NTD524286 OCY524285:OCZ524286 OMU524285:OMV524286 OWQ524285:OWR524286 PGM524285:PGN524286 PQI524285:PQJ524286 QAE524285:QAF524286 QKA524285:QKB524286 QTW524285:QTX524286 RDS524285:RDT524286 RNO524285:RNP524286 RXK524285:RXL524286 SHG524285:SHH524286 SRC524285:SRD524286 TAY524285:TAZ524286 TKU524285:TKV524286 TUQ524285:TUR524286 UEM524285:UEN524286 UOI524285:UOJ524286 UYE524285:UYF524286 VIA524285:VIB524286 VRW524285:VRX524286 WBS524285:WBT524286 WLO524285:WLP524286 WVK524285:WVL524286 IY589821:IZ589822 SU589821:SV589822 ACQ589821:ACR589822 AMM589821:AMN589822 AWI589821:AWJ589822 BGE589821:BGF589822 BQA589821:BQB589822 BZW589821:BZX589822 CJS589821:CJT589822 CTO589821:CTP589822 DDK589821:DDL589822 DNG589821:DNH589822 DXC589821:DXD589822 EGY589821:EGZ589822 EQU589821:EQV589822 FAQ589821:FAR589822 FKM589821:FKN589822 FUI589821:FUJ589822 GEE589821:GEF589822 GOA589821:GOB589822 GXW589821:GXX589822 HHS589821:HHT589822 HRO589821:HRP589822 IBK589821:IBL589822 ILG589821:ILH589822 IVC589821:IVD589822 JEY589821:JEZ589822 JOU589821:JOV589822 JYQ589821:JYR589822 KIM589821:KIN589822 KSI589821:KSJ589822 LCE589821:LCF589822 LMA589821:LMB589822 LVW589821:LVX589822 MFS589821:MFT589822 MPO589821:MPP589822 MZK589821:MZL589822 NJG589821:NJH589822 NTC589821:NTD589822 OCY589821:OCZ589822 OMU589821:OMV589822 OWQ589821:OWR589822 PGM589821:PGN589822 PQI589821:PQJ589822 QAE589821:QAF589822 QKA589821:QKB589822 QTW589821:QTX589822 RDS589821:RDT589822 RNO589821:RNP589822 RXK589821:RXL589822 SHG589821:SHH589822 SRC589821:SRD589822 TAY589821:TAZ589822 TKU589821:TKV589822 TUQ589821:TUR589822 UEM589821:UEN589822 UOI589821:UOJ589822 UYE589821:UYF589822 VIA589821:VIB589822 VRW589821:VRX589822 WBS589821:WBT589822 WLO589821:WLP589822 WVK589821:WVL589822 IY655357:IZ655358 SU655357:SV655358 ACQ655357:ACR655358 AMM655357:AMN655358 AWI655357:AWJ655358 BGE655357:BGF655358 BQA655357:BQB655358 BZW655357:BZX655358 CJS655357:CJT655358 CTO655357:CTP655358 DDK655357:DDL655358 DNG655357:DNH655358 DXC655357:DXD655358 EGY655357:EGZ655358 EQU655357:EQV655358 FAQ655357:FAR655358 FKM655357:FKN655358 FUI655357:FUJ655358 GEE655357:GEF655358 GOA655357:GOB655358 GXW655357:GXX655358 HHS655357:HHT655358 HRO655357:HRP655358 IBK655357:IBL655358 ILG655357:ILH655358 IVC655357:IVD655358 JEY655357:JEZ655358 JOU655357:JOV655358 JYQ655357:JYR655358 KIM655357:KIN655358 KSI655357:KSJ655358 LCE655357:LCF655358 LMA655357:LMB655358 LVW655357:LVX655358 MFS655357:MFT655358 MPO655357:MPP655358 MZK655357:MZL655358 NJG655357:NJH655358 NTC655357:NTD655358 OCY655357:OCZ655358 OMU655357:OMV655358 OWQ655357:OWR655358 PGM655357:PGN655358 PQI655357:PQJ655358 QAE655357:QAF655358 QKA655357:QKB655358 QTW655357:QTX655358 RDS655357:RDT655358 RNO655357:RNP655358 RXK655357:RXL655358 SHG655357:SHH655358 SRC655357:SRD655358 TAY655357:TAZ655358 TKU655357:TKV655358 TUQ655357:TUR655358 UEM655357:UEN655358 UOI655357:UOJ655358 UYE655357:UYF655358 VIA655357:VIB655358 VRW655357:VRX655358 WBS655357:WBT655358 WLO655357:WLP655358 WVK655357:WVL655358 IY720893:IZ720894 SU720893:SV720894 ACQ720893:ACR720894 AMM720893:AMN720894 AWI720893:AWJ720894 BGE720893:BGF720894 BQA720893:BQB720894 BZW720893:BZX720894 CJS720893:CJT720894 CTO720893:CTP720894 DDK720893:DDL720894 DNG720893:DNH720894 DXC720893:DXD720894 EGY720893:EGZ720894 EQU720893:EQV720894 FAQ720893:FAR720894 FKM720893:FKN720894 FUI720893:FUJ720894 GEE720893:GEF720894 GOA720893:GOB720894 GXW720893:GXX720894 HHS720893:HHT720894 HRO720893:HRP720894 IBK720893:IBL720894 ILG720893:ILH720894 IVC720893:IVD720894 JEY720893:JEZ720894 JOU720893:JOV720894 JYQ720893:JYR720894 KIM720893:KIN720894 KSI720893:KSJ720894 LCE720893:LCF720894 LMA720893:LMB720894 LVW720893:LVX720894 MFS720893:MFT720894 MPO720893:MPP720894 MZK720893:MZL720894 NJG720893:NJH720894 NTC720893:NTD720894 OCY720893:OCZ720894 OMU720893:OMV720894 OWQ720893:OWR720894 PGM720893:PGN720894 PQI720893:PQJ720894 QAE720893:QAF720894 QKA720893:QKB720894 QTW720893:QTX720894 RDS720893:RDT720894 RNO720893:RNP720894 RXK720893:RXL720894 SHG720893:SHH720894 SRC720893:SRD720894 TAY720893:TAZ720894 TKU720893:TKV720894 TUQ720893:TUR720894 UEM720893:UEN720894 UOI720893:UOJ720894 UYE720893:UYF720894 VIA720893:VIB720894 VRW720893:VRX720894 WBS720893:WBT720894 WLO720893:WLP720894 WVK720893:WVL720894 IY786429:IZ786430 SU786429:SV786430 ACQ786429:ACR786430 AMM786429:AMN786430 AWI786429:AWJ786430 BGE786429:BGF786430 BQA786429:BQB786430 BZW786429:BZX786430 CJS786429:CJT786430 CTO786429:CTP786430 DDK786429:DDL786430 DNG786429:DNH786430 DXC786429:DXD786430 EGY786429:EGZ786430 EQU786429:EQV786430 FAQ786429:FAR786430 FKM786429:FKN786430 FUI786429:FUJ786430 GEE786429:GEF786430 GOA786429:GOB786430 GXW786429:GXX786430 HHS786429:HHT786430 HRO786429:HRP786430 IBK786429:IBL786430 ILG786429:ILH786430 IVC786429:IVD786430 JEY786429:JEZ786430 JOU786429:JOV786430 JYQ786429:JYR786430 KIM786429:KIN786430 KSI786429:KSJ786430 LCE786429:LCF786430 LMA786429:LMB786430 LVW786429:LVX786430 MFS786429:MFT786430 MPO786429:MPP786430 MZK786429:MZL786430 NJG786429:NJH786430 NTC786429:NTD786430 OCY786429:OCZ786430 OMU786429:OMV786430 OWQ786429:OWR786430 PGM786429:PGN786430 PQI786429:PQJ786430 QAE786429:QAF786430 QKA786429:QKB786430 QTW786429:QTX786430 RDS786429:RDT786430 RNO786429:RNP786430 RXK786429:RXL786430 SHG786429:SHH786430 SRC786429:SRD786430 TAY786429:TAZ786430 TKU786429:TKV786430 TUQ786429:TUR786430 UEM786429:UEN786430 UOI786429:UOJ786430 UYE786429:UYF786430 VIA786429:VIB786430 VRW786429:VRX786430 WBS786429:WBT786430 WLO786429:WLP786430 WVK786429:WVL786430 IY851965:IZ851966 SU851965:SV851966 ACQ851965:ACR851966 AMM851965:AMN851966 AWI851965:AWJ851966 BGE851965:BGF851966 BQA851965:BQB851966 BZW851965:BZX851966 CJS851965:CJT851966 CTO851965:CTP851966 DDK851965:DDL851966 DNG851965:DNH851966 DXC851965:DXD851966 EGY851965:EGZ851966 EQU851965:EQV851966 FAQ851965:FAR851966 FKM851965:FKN851966 FUI851965:FUJ851966 GEE851965:GEF851966 GOA851965:GOB851966 GXW851965:GXX851966 HHS851965:HHT851966 HRO851965:HRP851966 IBK851965:IBL851966 ILG851965:ILH851966 IVC851965:IVD851966 JEY851965:JEZ851966 JOU851965:JOV851966 JYQ851965:JYR851966 KIM851965:KIN851966 KSI851965:KSJ851966 LCE851965:LCF851966 LMA851965:LMB851966 LVW851965:LVX851966 MFS851965:MFT851966 MPO851965:MPP851966 MZK851965:MZL851966 NJG851965:NJH851966 NTC851965:NTD851966 OCY851965:OCZ851966 OMU851965:OMV851966 OWQ851965:OWR851966 PGM851965:PGN851966 PQI851965:PQJ851966 QAE851965:QAF851966 QKA851965:QKB851966 QTW851965:QTX851966 RDS851965:RDT851966 RNO851965:RNP851966 RXK851965:RXL851966 SHG851965:SHH851966 SRC851965:SRD851966 TAY851965:TAZ851966 TKU851965:TKV851966 TUQ851965:TUR851966 UEM851965:UEN851966 UOI851965:UOJ851966 UYE851965:UYF851966 VIA851965:VIB851966 VRW851965:VRX851966 WBS851965:WBT851966 WLO851965:WLP851966 WVK851965:WVL851966 IY917501:IZ917502 SU917501:SV917502 ACQ917501:ACR917502 AMM917501:AMN917502 AWI917501:AWJ917502 BGE917501:BGF917502 BQA917501:BQB917502 BZW917501:BZX917502 CJS917501:CJT917502 CTO917501:CTP917502 DDK917501:DDL917502 DNG917501:DNH917502 DXC917501:DXD917502 EGY917501:EGZ917502 EQU917501:EQV917502 FAQ917501:FAR917502 FKM917501:FKN917502 FUI917501:FUJ917502 GEE917501:GEF917502 GOA917501:GOB917502 GXW917501:GXX917502 HHS917501:HHT917502 HRO917501:HRP917502 IBK917501:IBL917502 ILG917501:ILH917502 IVC917501:IVD917502 JEY917501:JEZ917502 JOU917501:JOV917502 JYQ917501:JYR917502 KIM917501:KIN917502 KSI917501:KSJ917502 LCE917501:LCF917502 LMA917501:LMB917502 LVW917501:LVX917502 MFS917501:MFT917502 MPO917501:MPP917502 MZK917501:MZL917502 NJG917501:NJH917502 NTC917501:NTD917502 OCY917501:OCZ917502 OMU917501:OMV917502 OWQ917501:OWR917502 PGM917501:PGN917502 PQI917501:PQJ917502 QAE917501:QAF917502 QKA917501:QKB917502 QTW917501:QTX917502 RDS917501:RDT917502 RNO917501:RNP917502 RXK917501:RXL917502 SHG917501:SHH917502 SRC917501:SRD917502 TAY917501:TAZ917502 TKU917501:TKV917502 TUQ917501:TUR917502 UEM917501:UEN917502 UOI917501:UOJ917502 UYE917501:UYF917502 VIA917501:VIB917502 VRW917501:VRX917502 WBS917501:WBT917502 WLO917501:WLP917502 WVK917501:WVL917502 IY983037:IZ983038 SU983037:SV983038 ACQ983037:ACR983038 AMM983037:AMN983038 AWI983037:AWJ983038 BGE983037:BGF983038 BQA983037:BQB983038 BZW983037:BZX983038 CJS983037:CJT983038 CTO983037:CTP983038 DDK983037:DDL983038 DNG983037:DNH983038 DXC983037:DXD983038 EGY983037:EGZ983038 EQU983037:EQV983038 FAQ983037:FAR983038 FKM983037:FKN983038 FUI983037:FUJ983038 GEE983037:GEF983038 GOA983037:GOB983038 GXW983037:GXX983038 HHS983037:HHT983038 HRO983037:HRP983038 IBK983037:IBL983038 ILG983037:ILH983038 IVC983037:IVD983038 JEY983037:JEZ983038 JOU983037:JOV983038 JYQ983037:JYR983038 KIM983037:KIN983038 KSI983037:KSJ983038 LCE983037:LCF983038 LMA983037:LMB983038 LVW983037:LVX983038 MFS983037:MFT983038 MPO983037:MPP983038 MZK983037:MZL983038 NJG983037:NJH983038 NTC983037:NTD983038 OCY983037:OCZ983038 OMU983037:OMV983038 OWQ983037:OWR983038 PGM983037:PGN983038 PQI983037:PQJ983038 QAE983037:QAF983038 QKA983037:QKB983038 QTW983037:QTX983038 RDS983037:RDT983038 RNO983037:RNP983038 RXK983037:RXL983038 SHG983037:SHH983038 SRC983037:SRD983038 TAY983037:TAZ983038 TKU983037:TKV983038 TUQ983037:TUR983038 UEM983037:UEN983038 UOI983037:UOJ983038 UYE983037:UYF983038 VIA983037:VIB983038 VRW983037:VRX983038 WBS983037:WBT983038 WLO983037:WLP983038 WVK983037:WVL983038 JB65533:JC65534 SX65533:SY65534 ACT65533:ACU65534 AMP65533:AMQ65534 AWL65533:AWM65534 BGH65533:BGI65534 BQD65533:BQE65534 BZZ65533:CAA65534 CJV65533:CJW65534 CTR65533:CTS65534 DDN65533:DDO65534 DNJ65533:DNK65534 DXF65533:DXG65534 EHB65533:EHC65534 EQX65533:EQY65534 FAT65533:FAU65534 FKP65533:FKQ65534 FUL65533:FUM65534 GEH65533:GEI65534 GOD65533:GOE65534 GXZ65533:GYA65534 HHV65533:HHW65534 HRR65533:HRS65534 IBN65533:IBO65534 ILJ65533:ILK65534 IVF65533:IVG65534 JFB65533:JFC65534 JOX65533:JOY65534 JYT65533:JYU65534 KIP65533:KIQ65534 KSL65533:KSM65534 LCH65533:LCI65534 LMD65533:LME65534 LVZ65533:LWA65534 MFV65533:MFW65534 MPR65533:MPS65534 MZN65533:MZO65534 NJJ65533:NJK65534 NTF65533:NTG65534 ODB65533:ODC65534 OMX65533:OMY65534 OWT65533:OWU65534 PGP65533:PGQ65534 PQL65533:PQM65534 QAH65533:QAI65534 QKD65533:QKE65534 QTZ65533:QUA65534 RDV65533:RDW65534 RNR65533:RNS65534 RXN65533:RXO65534 SHJ65533:SHK65534 SRF65533:SRG65534 TBB65533:TBC65534 TKX65533:TKY65534 TUT65533:TUU65534 UEP65533:UEQ65534 UOL65533:UOM65534 UYH65533:UYI65534 VID65533:VIE65534 VRZ65533:VSA65534 WBV65533:WBW65534 WLR65533:WLS65534 WVN65533:WVO65534 JB131069:JC131070 SX131069:SY131070 ACT131069:ACU131070 AMP131069:AMQ131070 AWL131069:AWM131070 BGH131069:BGI131070 BQD131069:BQE131070 BZZ131069:CAA131070 CJV131069:CJW131070 CTR131069:CTS131070 DDN131069:DDO131070 DNJ131069:DNK131070 DXF131069:DXG131070 EHB131069:EHC131070 EQX131069:EQY131070 FAT131069:FAU131070 FKP131069:FKQ131070 FUL131069:FUM131070 GEH131069:GEI131070 GOD131069:GOE131070 GXZ131069:GYA131070 HHV131069:HHW131070 HRR131069:HRS131070 IBN131069:IBO131070 ILJ131069:ILK131070 IVF131069:IVG131070 JFB131069:JFC131070 JOX131069:JOY131070 JYT131069:JYU131070 KIP131069:KIQ131070 KSL131069:KSM131070 LCH131069:LCI131070 LMD131069:LME131070 LVZ131069:LWA131070 MFV131069:MFW131070 MPR131069:MPS131070 MZN131069:MZO131070 NJJ131069:NJK131070 NTF131069:NTG131070 ODB131069:ODC131070 OMX131069:OMY131070 OWT131069:OWU131070 PGP131069:PGQ131070 PQL131069:PQM131070 QAH131069:QAI131070 QKD131069:QKE131070 QTZ131069:QUA131070 RDV131069:RDW131070 RNR131069:RNS131070 RXN131069:RXO131070 SHJ131069:SHK131070 SRF131069:SRG131070 TBB131069:TBC131070 TKX131069:TKY131070 TUT131069:TUU131070 UEP131069:UEQ131070 UOL131069:UOM131070 UYH131069:UYI131070 VID131069:VIE131070 VRZ131069:VSA131070 WBV131069:WBW131070 WLR131069:WLS131070 WVN131069:WVO131070 JB196605:JC196606 SX196605:SY196606 ACT196605:ACU196606 AMP196605:AMQ196606 AWL196605:AWM196606 BGH196605:BGI196606 BQD196605:BQE196606 BZZ196605:CAA196606 CJV196605:CJW196606 CTR196605:CTS196606 DDN196605:DDO196606 DNJ196605:DNK196606 DXF196605:DXG196606 EHB196605:EHC196606 EQX196605:EQY196606 FAT196605:FAU196606 FKP196605:FKQ196606 FUL196605:FUM196606 GEH196605:GEI196606 GOD196605:GOE196606 GXZ196605:GYA196606 HHV196605:HHW196606 HRR196605:HRS196606 IBN196605:IBO196606 ILJ196605:ILK196606 IVF196605:IVG196606 JFB196605:JFC196606 JOX196605:JOY196606 JYT196605:JYU196606 KIP196605:KIQ196606 KSL196605:KSM196606 LCH196605:LCI196606 LMD196605:LME196606 LVZ196605:LWA196606 MFV196605:MFW196606 MPR196605:MPS196606 MZN196605:MZO196606 NJJ196605:NJK196606 NTF196605:NTG196606 ODB196605:ODC196606 OMX196605:OMY196606 OWT196605:OWU196606 PGP196605:PGQ196606 PQL196605:PQM196606 QAH196605:QAI196606 QKD196605:QKE196606 QTZ196605:QUA196606 RDV196605:RDW196606 RNR196605:RNS196606 RXN196605:RXO196606 SHJ196605:SHK196606 SRF196605:SRG196606 TBB196605:TBC196606 TKX196605:TKY196606 TUT196605:TUU196606 UEP196605:UEQ196606 UOL196605:UOM196606 UYH196605:UYI196606 VID196605:VIE196606 VRZ196605:VSA196606 WBV196605:WBW196606 WLR196605:WLS196606 WVN196605:WVO196606 JB262141:JC262142 SX262141:SY262142 ACT262141:ACU262142 AMP262141:AMQ262142 AWL262141:AWM262142 BGH262141:BGI262142 BQD262141:BQE262142 BZZ262141:CAA262142 CJV262141:CJW262142 CTR262141:CTS262142 DDN262141:DDO262142 DNJ262141:DNK262142 DXF262141:DXG262142 EHB262141:EHC262142 EQX262141:EQY262142 FAT262141:FAU262142 FKP262141:FKQ262142 FUL262141:FUM262142 GEH262141:GEI262142 GOD262141:GOE262142 GXZ262141:GYA262142 HHV262141:HHW262142 HRR262141:HRS262142 IBN262141:IBO262142 ILJ262141:ILK262142 IVF262141:IVG262142 JFB262141:JFC262142 JOX262141:JOY262142 JYT262141:JYU262142 KIP262141:KIQ262142 KSL262141:KSM262142 LCH262141:LCI262142 LMD262141:LME262142 LVZ262141:LWA262142 MFV262141:MFW262142 MPR262141:MPS262142 MZN262141:MZO262142 NJJ262141:NJK262142 NTF262141:NTG262142 ODB262141:ODC262142 OMX262141:OMY262142 OWT262141:OWU262142 PGP262141:PGQ262142 PQL262141:PQM262142 QAH262141:QAI262142 QKD262141:QKE262142 QTZ262141:QUA262142 RDV262141:RDW262142 RNR262141:RNS262142 RXN262141:RXO262142 SHJ262141:SHK262142 SRF262141:SRG262142 TBB262141:TBC262142 TKX262141:TKY262142 TUT262141:TUU262142 UEP262141:UEQ262142 UOL262141:UOM262142 UYH262141:UYI262142 VID262141:VIE262142 VRZ262141:VSA262142 WBV262141:WBW262142 WLR262141:WLS262142 WVN262141:WVO262142 JB327677:JC327678 SX327677:SY327678 ACT327677:ACU327678 AMP327677:AMQ327678 AWL327677:AWM327678 BGH327677:BGI327678 BQD327677:BQE327678 BZZ327677:CAA327678 CJV327677:CJW327678 CTR327677:CTS327678 DDN327677:DDO327678 DNJ327677:DNK327678 DXF327677:DXG327678 EHB327677:EHC327678 EQX327677:EQY327678 FAT327677:FAU327678 FKP327677:FKQ327678 FUL327677:FUM327678 GEH327677:GEI327678 GOD327677:GOE327678 GXZ327677:GYA327678 HHV327677:HHW327678 HRR327677:HRS327678 IBN327677:IBO327678 ILJ327677:ILK327678 IVF327677:IVG327678 JFB327677:JFC327678 JOX327677:JOY327678 JYT327677:JYU327678 KIP327677:KIQ327678 KSL327677:KSM327678 LCH327677:LCI327678 LMD327677:LME327678 LVZ327677:LWA327678 MFV327677:MFW327678 MPR327677:MPS327678 MZN327677:MZO327678 NJJ327677:NJK327678 NTF327677:NTG327678 ODB327677:ODC327678 OMX327677:OMY327678 OWT327677:OWU327678 PGP327677:PGQ327678 PQL327677:PQM327678 QAH327677:QAI327678 QKD327677:QKE327678 QTZ327677:QUA327678 RDV327677:RDW327678 RNR327677:RNS327678 RXN327677:RXO327678 SHJ327677:SHK327678 SRF327677:SRG327678 TBB327677:TBC327678 TKX327677:TKY327678 TUT327677:TUU327678 UEP327677:UEQ327678 UOL327677:UOM327678 UYH327677:UYI327678 VID327677:VIE327678 VRZ327677:VSA327678 WBV327677:WBW327678 WLR327677:WLS327678 WVN327677:WVO327678 JB393213:JC393214 SX393213:SY393214 ACT393213:ACU393214 AMP393213:AMQ393214 AWL393213:AWM393214 BGH393213:BGI393214 BQD393213:BQE393214 BZZ393213:CAA393214 CJV393213:CJW393214 CTR393213:CTS393214 DDN393213:DDO393214 DNJ393213:DNK393214 DXF393213:DXG393214 EHB393213:EHC393214 EQX393213:EQY393214 FAT393213:FAU393214 FKP393213:FKQ393214 FUL393213:FUM393214 GEH393213:GEI393214 GOD393213:GOE393214 GXZ393213:GYA393214 HHV393213:HHW393214 HRR393213:HRS393214 IBN393213:IBO393214 ILJ393213:ILK393214 IVF393213:IVG393214 JFB393213:JFC393214 JOX393213:JOY393214 JYT393213:JYU393214 KIP393213:KIQ393214 KSL393213:KSM393214 LCH393213:LCI393214 LMD393213:LME393214 LVZ393213:LWA393214 MFV393213:MFW393214 MPR393213:MPS393214 MZN393213:MZO393214 NJJ393213:NJK393214 NTF393213:NTG393214 ODB393213:ODC393214 OMX393213:OMY393214 OWT393213:OWU393214 PGP393213:PGQ393214 PQL393213:PQM393214 QAH393213:QAI393214 QKD393213:QKE393214 QTZ393213:QUA393214 RDV393213:RDW393214 RNR393213:RNS393214 RXN393213:RXO393214 SHJ393213:SHK393214 SRF393213:SRG393214 TBB393213:TBC393214 TKX393213:TKY393214 TUT393213:TUU393214 UEP393213:UEQ393214 UOL393213:UOM393214 UYH393213:UYI393214 VID393213:VIE393214 VRZ393213:VSA393214 WBV393213:WBW393214 WLR393213:WLS393214 WVN393213:WVO393214 JB458749:JC458750 SX458749:SY458750 ACT458749:ACU458750 AMP458749:AMQ458750 AWL458749:AWM458750 BGH458749:BGI458750 BQD458749:BQE458750 BZZ458749:CAA458750 CJV458749:CJW458750 CTR458749:CTS458750 DDN458749:DDO458750 DNJ458749:DNK458750 DXF458749:DXG458750 EHB458749:EHC458750 EQX458749:EQY458750 FAT458749:FAU458750 FKP458749:FKQ458750 FUL458749:FUM458750 GEH458749:GEI458750 GOD458749:GOE458750 GXZ458749:GYA458750 HHV458749:HHW458750 HRR458749:HRS458750 IBN458749:IBO458750 ILJ458749:ILK458750 IVF458749:IVG458750 JFB458749:JFC458750 JOX458749:JOY458750 JYT458749:JYU458750 KIP458749:KIQ458750 KSL458749:KSM458750 LCH458749:LCI458750 LMD458749:LME458750 LVZ458749:LWA458750 MFV458749:MFW458750 MPR458749:MPS458750 MZN458749:MZO458750 NJJ458749:NJK458750 NTF458749:NTG458750 ODB458749:ODC458750 OMX458749:OMY458750 OWT458749:OWU458750 PGP458749:PGQ458750 PQL458749:PQM458750 QAH458749:QAI458750 QKD458749:QKE458750 QTZ458749:QUA458750 RDV458749:RDW458750 RNR458749:RNS458750 RXN458749:RXO458750 SHJ458749:SHK458750 SRF458749:SRG458750 TBB458749:TBC458750 TKX458749:TKY458750 TUT458749:TUU458750 UEP458749:UEQ458750 UOL458749:UOM458750 UYH458749:UYI458750 VID458749:VIE458750 VRZ458749:VSA458750 WBV458749:WBW458750 WLR458749:WLS458750 WVN458749:WVO458750 JB524285:JC524286 SX524285:SY524286 ACT524285:ACU524286 AMP524285:AMQ524286 AWL524285:AWM524286 BGH524285:BGI524286 BQD524285:BQE524286 BZZ524285:CAA524286 CJV524285:CJW524286 CTR524285:CTS524286 DDN524285:DDO524286 DNJ524285:DNK524286 DXF524285:DXG524286 EHB524285:EHC524286 EQX524285:EQY524286 FAT524285:FAU524286 FKP524285:FKQ524286 FUL524285:FUM524286 GEH524285:GEI524286 GOD524285:GOE524286 GXZ524285:GYA524286 HHV524285:HHW524286 HRR524285:HRS524286 IBN524285:IBO524286 ILJ524285:ILK524286 IVF524285:IVG524286 JFB524285:JFC524286 JOX524285:JOY524286 JYT524285:JYU524286 KIP524285:KIQ524286 KSL524285:KSM524286 LCH524285:LCI524286 LMD524285:LME524286 LVZ524285:LWA524286 MFV524285:MFW524286 MPR524285:MPS524286 MZN524285:MZO524286 NJJ524285:NJK524286 NTF524285:NTG524286 ODB524285:ODC524286 OMX524285:OMY524286 OWT524285:OWU524286 PGP524285:PGQ524286 PQL524285:PQM524286 QAH524285:QAI524286 QKD524285:QKE524286 QTZ524285:QUA524286 RDV524285:RDW524286 RNR524285:RNS524286 RXN524285:RXO524286 SHJ524285:SHK524286 SRF524285:SRG524286 TBB524285:TBC524286 TKX524285:TKY524286 TUT524285:TUU524286 UEP524285:UEQ524286 UOL524285:UOM524286 UYH524285:UYI524286 VID524285:VIE524286 VRZ524285:VSA524286 WBV524285:WBW524286 WLR524285:WLS524286 WVN524285:WVO524286 JB589821:JC589822 SX589821:SY589822 ACT589821:ACU589822 AMP589821:AMQ589822 AWL589821:AWM589822 BGH589821:BGI589822 BQD589821:BQE589822 BZZ589821:CAA589822 CJV589821:CJW589822 CTR589821:CTS589822 DDN589821:DDO589822 DNJ589821:DNK589822 DXF589821:DXG589822 EHB589821:EHC589822 EQX589821:EQY589822 FAT589821:FAU589822 FKP589821:FKQ589822 FUL589821:FUM589822 GEH589821:GEI589822 GOD589821:GOE589822 GXZ589821:GYA589822 HHV589821:HHW589822 HRR589821:HRS589822 IBN589821:IBO589822 ILJ589821:ILK589822 IVF589821:IVG589822 JFB589821:JFC589822 JOX589821:JOY589822 JYT589821:JYU589822 KIP589821:KIQ589822 KSL589821:KSM589822 LCH589821:LCI589822 LMD589821:LME589822 LVZ589821:LWA589822 MFV589821:MFW589822 MPR589821:MPS589822 MZN589821:MZO589822 NJJ589821:NJK589822 NTF589821:NTG589822 ODB589821:ODC589822 OMX589821:OMY589822 OWT589821:OWU589822 PGP589821:PGQ589822 PQL589821:PQM589822 QAH589821:QAI589822 QKD589821:QKE589822 QTZ589821:QUA589822 RDV589821:RDW589822 RNR589821:RNS589822 RXN589821:RXO589822 SHJ589821:SHK589822 SRF589821:SRG589822 TBB589821:TBC589822 TKX589821:TKY589822 TUT589821:TUU589822 UEP589821:UEQ589822 UOL589821:UOM589822 UYH589821:UYI589822 VID589821:VIE589822 VRZ589821:VSA589822 WBV589821:WBW589822 WLR589821:WLS589822 WVN589821:WVO589822 JB655357:JC655358 SX655357:SY655358 ACT655357:ACU655358 AMP655357:AMQ655358 AWL655357:AWM655358 BGH655357:BGI655358 BQD655357:BQE655358 BZZ655357:CAA655358 CJV655357:CJW655358 CTR655357:CTS655358 DDN655357:DDO655358 DNJ655357:DNK655358 DXF655357:DXG655358 EHB655357:EHC655358 EQX655357:EQY655358 FAT655357:FAU655358 FKP655357:FKQ655358 FUL655357:FUM655358 GEH655357:GEI655358 GOD655357:GOE655358 GXZ655357:GYA655358 HHV655357:HHW655358 HRR655357:HRS655358 IBN655357:IBO655358 ILJ655357:ILK655358 IVF655357:IVG655358 JFB655357:JFC655358 JOX655357:JOY655358 JYT655357:JYU655358 KIP655357:KIQ655358 KSL655357:KSM655358 LCH655357:LCI655358 LMD655357:LME655358 LVZ655357:LWA655358 MFV655357:MFW655358 MPR655357:MPS655358 MZN655357:MZO655358 NJJ655357:NJK655358 NTF655357:NTG655358 ODB655357:ODC655358 OMX655357:OMY655358 OWT655357:OWU655358 PGP655357:PGQ655358 PQL655357:PQM655358 QAH655357:QAI655358 QKD655357:QKE655358 QTZ655357:QUA655358 RDV655357:RDW655358 RNR655357:RNS655358 RXN655357:RXO655358 SHJ655357:SHK655358 SRF655357:SRG655358 TBB655357:TBC655358 TKX655357:TKY655358 TUT655357:TUU655358 UEP655357:UEQ655358 UOL655357:UOM655358 UYH655357:UYI655358 VID655357:VIE655358 VRZ655357:VSA655358 WBV655357:WBW655358 WLR655357:WLS655358 WVN655357:WVO655358 JB720893:JC720894 SX720893:SY720894 ACT720893:ACU720894 AMP720893:AMQ720894 AWL720893:AWM720894 BGH720893:BGI720894 BQD720893:BQE720894 BZZ720893:CAA720894 CJV720893:CJW720894 CTR720893:CTS720894 DDN720893:DDO720894 DNJ720893:DNK720894 DXF720893:DXG720894 EHB720893:EHC720894 EQX720893:EQY720894 FAT720893:FAU720894 FKP720893:FKQ720894 FUL720893:FUM720894 GEH720893:GEI720894 GOD720893:GOE720894 GXZ720893:GYA720894 HHV720893:HHW720894 HRR720893:HRS720894 IBN720893:IBO720894 ILJ720893:ILK720894 IVF720893:IVG720894 JFB720893:JFC720894 JOX720893:JOY720894 JYT720893:JYU720894 KIP720893:KIQ720894 KSL720893:KSM720894 LCH720893:LCI720894 LMD720893:LME720894 LVZ720893:LWA720894 MFV720893:MFW720894 MPR720893:MPS720894 MZN720893:MZO720894 NJJ720893:NJK720894 NTF720893:NTG720894 ODB720893:ODC720894 OMX720893:OMY720894 OWT720893:OWU720894 PGP720893:PGQ720894 PQL720893:PQM720894 QAH720893:QAI720894 QKD720893:QKE720894 QTZ720893:QUA720894 RDV720893:RDW720894 RNR720893:RNS720894 RXN720893:RXO720894 SHJ720893:SHK720894 SRF720893:SRG720894 TBB720893:TBC720894 TKX720893:TKY720894 TUT720893:TUU720894 UEP720893:UEQ720894 UOL720893:UOM720894 UYH720893:UYI720894 VID720893:VIE720894 VRZ720893:VSA720894 WBV720893:WBW720894 WLR720893:WLS720894 WVN720893:WVO720894 JB786429:JC786430 SX786429:SY786430 ACT786429:ACU786430 AMP786429:AMQ786430 AWL786429:AWM786430 BGH786429:BGI786430 BQD786429:BQE786430 BZZ786429:CAA786430 CJV786429:CJW786430 CTR786429:CTS786430 DDN786429:DDO786430 DNJ786429:DNK786430 DXF786429:DXG786430 EHB786429:EHC786430 EQX786429:EQY786430 FAT786429:FAU786430 FKP786429:FKQ786430 FUL786429:FUM786430 GEH786429:GEI786430 GOD786429:GOE786430 GXZ786429:GYA786430 HHV786429:HHW786430 HRR786429:HRS786430 IBN786429:IBO786430 ILJ786429:ILK786430 IVF786429:IVG786430 JFB786429:JFC786430 JOX786429:JOY786430 JYT786429:JYU786430 KIP786429:KIQ786430 KSL786429:KSM786430 LCH786429:LCI786430 LMD786429:LME786430 LVZ786429:LWA786430 MFV786429:MFW786430 MPR786429:MPS786430 MZN786429:MZO786430 NJJ786429:NJK786430 NTF786429:NTG786430 ODB786429:ODC786430 OMX786429:OMY786430 OWT786429:OWU786430 PGP786429:PGQ786430 PQL786429:PQM786430 QAH786429:QAI786430 QKD786429:QKE786430 QTZ786429:QUA786430 RDV786429:RDW786430 RNR786429:RNS786430 RXN786429:RXO786430 SHJ786429:SHK786430 SRF786429:SRG786430 TBB786429:TBC786430 TKX786429:TKY786430 TUT786429:TUU786430 UEP786429:UEQ786430 UOL786429:UOM786430 UYH786429:UYI786430 VID786429:VIE786430 VRZ786429:VSA786430 WBV786429:WBW786430 WLR786429:WLS786430 WVN786429:WVO786430 JB851965:JC851966 SX851965:SY851966 ACT851965:ACU851966 AMP851965:AMQ851966 AWL851965:AWM851966 BGH851965:BGI851966 BQD851965:BQE851966 BZZ851965:CAA851966 CJV851965:CJW851966 CTR851965:CTS851966 DDN851965:DDO851966 DNJ851965:DNK851966 DXF851965:DXG851966 EHB851965:EHC851966 EQX851965:EQY851966 FAT851965:FAU851966 FKP851965:FKQ851966 FUL851965:FUM851966 GEH851965:GEI851966 GOD851965:GOE851966 GXZ851965:GYA851966 HHV851965:HHW851966 HRR851965:HRS851966 IBN851965:IBO851966 ILJ851965:ILK851966 IVF851965:IVG851966 JFB851965:JFC851966 JOX851965:JOY851966 JYT851965:JYU851966 KIP851965:KIQ851966 KSL851965:KSM851966 LCH851965:LCI851966 LMD851965:LME851966 LVZ851965:LWA851966 MFV851965:MFW851966 MPR851965:MPS851966 MZN851965:MZO851966 NJJ851965:NJK851966 NTF851965:NTG851966 ODB851965:ODC851966 OMX851965:OMY851966 OWT851965:OWU851966 PGP851965:PGQ851966 PQL851965:PQM851966 QAH851965:QAI851966 QKD851965:QKE851966 QTZ851965:QUA851966 RDV851965:RDW851966 RNR851965:RNS851966 RXN851965:RXO851966 SHJ851965:SHK851966 SRF851965:SRG851966 TBB851965:TBC851966 TKX851965:TKY851966 TUT851965:TUU851966 UEP851965:UEQ851966 UOL851965:UOM851966 UYH851965:UYI851966 VID851965:VIE851966 VRZ851965:VSA851966 WBV851965:WBW851966 WLR851965:WLS851966 WVN851965:WVO851966 JB917501:JC917502 SX917501:SY917502 ACT917501:ACU917502 AMP917501:AMQ917502 AWL917501:AWM917502 BGH917501:BGI917502 BQD917501:BQE917502 BZZ917501:CAA917502 CJV917501:CJW917502 CTR917501:CTS917502 DDN917501:DDO917502 DNJ917501:DNK917502 DXF917501:DXG917502 EHB917501:EHC917502 EQX917501:EQY917502 FAT917501:FAU917502 FKP917501:FKQ917502 FUL917501:FUM917502 GEH917501:GEI917502 GOD917501:GOE917502 GXZ917501:GYA917502 HHV917501:HHW917502 HRR917501:HRS917502 IBN917501:IBO917502 ILJ917501:ILK917502 IVF917501:IVG917502 JFB917501:JFC917502 JOX917501:JOY917502 JYT917501:JYU917502 KIP917501:KIQ917502 KSL917501:KSM917502 LCH917501:LCI917502 LMD917501:LME917502 LVZ917501:LWA917502 MFV917501:MFW917502 MPR917501:MPS917502 MZN917501:MZO917502 NJJ917501:NJK917502 NTF917501:NTG917502 ODB917501:ODC917502 OMX917501:OMY917502 OWT917501:OWU917502 PGP917501:PGQ917502 PQL917501:PQM917502 QAH917501:QAI917502 QKD917501:QKE917502 QTZ917501:QUA917502 RDV917501:RDW917502 RNR917501:RNS917502 RXN917501:RXO917502 SHJ917501:SHK917502 SRF917501:SRG917502 TBB917501:TBC917502 TKX917501:TKY917502 TUT917501:TUU917502 UEP917501:UEQ917502 UOL917501:UOM917502 UYH917501:UYI917502 VID917501:VIE917502 VRZ917501:VSA917502 WBV917501:WBW917502 WLR917501:WLS917502 WVN917501:WVO917502 JB983037:JC983038 SX983037:SY983038 ACT983037:ACU983038 AMP983037:AMQ983038 AWL983037:AWM983038 BGH983037:BGI983038 BQD983037:BQE983038 BZZ983037:CAA983038 CJV983037:CJW983038 CTR983037:CTS983038 DDN983037:DDO983038 DNJ983037:DNK983038 DXF983037:DXG983038 EHB983037:EHC983038 EQX983037:EQY983038 FAT983037:FAU983038 FKP983037:FKQ983038 FUL983037:FUM983038 GEH983037:GEI983038 GOD983037:GOE983038 GXZ983037:GYA983038 HHV983037:HHW983038 HRR983037:HRS983038 IBN983037:IBO983038 ILJ983037:ILK983038 IVF983037:IVG983038 JFB983037:JFC983038 JOX983037:JOY983038 JYT983037:JYU983038 KIP983037:KIQ983038 KSL983037:KSM983038 LCH983037:LCI983038 LMD983037:LME983038 LVZ983037:LWA983038 MFV983037:MFW983038 MPR983037:MPS983038 MZN983037:MZO983038 NJJ983037:NJK983038 NTF983037:NTG983038 ODB983037:ODC983038 OMX983037:OMY983038 OWT983037:OWU983038 PGP983037:PGQ983038 PQL983037:PQM983038 QAH983037:QAI983038 QKD983037:QKE983038 QTZ983037:QUA983038 RDV983037:RDW983038 RNR983037:RNS983038 RXN983037:RXO983038 SHJ983037:SHK983038 SRF983037:SRG983038 TBB983037:TBC983038 TKX983037:TKY983038 TUT983037:TUU983038 UEP983037:UEQ983038 UOL983037:UOM983038 UYH983037:UYI983038 VID983037:VIE983038 VRZ983037:VSA983038 WBV983037:WBW983038 WLR983037:WLS983038 WVN983037:WVO983038 WLO983043:WLP983044 IV65539:IW65540 SR65539:SS65540 ACN65539:ACO65540 AMJ65539:AMK65540 AWF65539:AWG65540 BGB65539:BGC65540 BPX65539:BPY65540 BZT65539:BZU65540 CJP65539:CJQ65540 CTL65539:CTM65540 DDH65539:DDI65540 DND65539:DNE65540 DWZ65539:DXA65540 EGV65539:EGW65540 EQR65539:EQS65540 FAN65539:FAO65540 FKJ65539:FKK65540 FUF65539:FUG65540 GEB65539:GEC65540 GNX65539:GNY65540 GXT65539:GXU65540 HHP65539:HHQ65540 HRL65539:HRM65540 IBH65539:IBI65540 ILD65539:ILE65540 IUZ65539:IVA65540 JEV65539:JEW65540 JOR65539:JOS65540 JYN65539:JYO65540 KIJ65539:KIK65540 KSF65539:KSG65540 LCB65539:LCC65540 LLX65539:LLY65540 LVT65539:LVU65540 MFP65539:MFQ65540 MPL65539:MPM65540 MZH65539:MZI65540 NJD65539:NJE65540 NSZ65539:NTA65540 OCV65539:OCW65540 OMR65539:OMS65540 OWN65539:OWO65540 PGJ65539:PGK65540 PQF65539:PQG65540 QAB65539:QAC65540 QJX65539:QJY65540 QTT65539:QTU65540 RDP65539:RDQ65540 RNL65539:RNM65540 RXH65539:RXI65540 SHD65539:SHE65540 SQZ65539:SRA65540 TAV65539:TAW65540 TKR65539:TKS65540 TUN65539:TUO65540 UEJ65539:UEK65540 UOF65539:UOG65540 UYB65539:UYC65540 VHX65539:VHY65540 VRT65539:VRU65540 WBP65539:WBQ65540 WLL65539:WLM65540 WVH65539:WVI65540 IV131075:IW131076 SR131075:SS131076 ACN131075:ACO131076 AMJ131075:AMK131076 AWF131075:AWG131076 BGB131075:BGC131076 BPX131075:BPY131076 BZT131075:BZU131076 CJP131075:CJQ131076 CTL131075:CTM131076 DDH131075:DDI131076 DND131075:DNE131076 DWZ131075:DXA131076 EGV131075:EGW131076 EQR131075:EQS131076 FAN131075:FAO131076 FKJ131075:FKK131076 FUF131075:FUG131076 GEB131075:GEC131076 GNX131075:GNY131076 GXT131075:GXU131076 HHP131075:HHQ131076 HRL131075:HRM131076 IBH131075:IBI131076 ILD131075:ILE131076 IUZ131075:IVA131076 JEV131075:JEW131076 JOR131075:JOS131076 JYN131075:JYO131076 KIJ131075:KIK131076 KSF131075:KSG131076 LCB131075:LCC131076 LLX131075:LLY131076 LVT131075:LVU131076 MFP131075:MFQ131076 MPL131075:MPM131076 MZH131075:MZI131076 NJD131075:NJE131076 NSZ131075:NTA131076 OCV131075:OCW131076 OMR131075:OMS131076 OWN131075:OWO131076 PGJ131075:PGK131076 PQF131075:PQG131076 QAB131075:QAC131076 QJX131075:QJY131076 QTT131075:QTU131076 RDP131075:RDQ131076 RNL131075:RNM131076 RXH131075:RXI131076 SHD131075:SHE131076 SQZ131075:SRA131076 TAV131075:TAW131076 TKR131075:TKS131076 TUN131075:TUO131076 UEJ131075:UEK131076 UOF131075:UOG131076 UYB131075:UYC131076 VHX131075:VHY131076 VRT131075:VRU131076 WBP131075:WBQ131076 WLL131075:WLM131076 WVH131075:WVI131076 IV196611:IW196612 SR196611:SS196612 ACN196611:ACO196612 AMJ196611:AMK196612 AWF196611:AWG196612 BGB196611:BGC196612 BPX196611:BPY196612 BZT196611:BZU196612 CJP196611:CJQ196612 CTL196611:CTM196612 DDH196611:DDI196612 DND196611:DNE196612 DWZ196611:DXA196612 EGV196611:EGW196612 EQR196611:EQS196612 FAN196611:FAO196612 FKJ196611:FKK196612 FUF196611:FUG196612 GEB196611:GEC196612 GNX196611:GNY196612 GXT196611:GXU196612 HHP196611:HHQ196612 HRL196611:HRM196612 IBH196611:IBI196612 ILD196611:ILE196612 IUZ196611:IVA196612 JEV196611:JEW196612 JOR196611:JOS196612 JYN196611:JYO196612 KIJ196611:KIK196612 KSF196611:KSG196612 LCB196611:LCC196612 LLX196611:LLY196612 LVT196611:LVU196612 MFP196611:MFQ196612 MPL196611:MPM196612 MZH196611:MZI196612 NJD196611:NJE196612 NSZ196611:NTA196612 OCV196611:OCW196612 OMR196611:OMS196612 OWN196611:OWO196612 PGJ196611:PGK196612 PQF196611:PQG196612 QAB196611:QAC196612 QJX196611:QJY196612 QTT196611:QTU196612 RDP196611:RDQ196612 RNL196611:RNM196612 RXH196611:RXI196612 SHD196611:SHE196612 SQZ196611:SRA196612 TAV196611:TAW196612 TKR196611:TKS196612 TUN196611:TUO196612 UEJ196611:UEK196612 UOF196611:UOG196612 UYB196611:UYC196612 VHX196611:VHY196612 VRT196611:VRU196612 WBP196611:WBQ196612 WLL196611:WLM196612 WVH196611:WVI196612 IV262147:IW262148 SR262147:SS262148 ACN262147:ACO262148 AMJ262147:AMK262148 AWF262147:AWG262148 BGB262147:BGC262148 BPX262147:BPY262148 BZT262147:BZU262148 CJP262147:CJQ262148 CTL262147:CTM262148 DDH262147:DDI262148 DND262147:DNE262148 DWZ262147:DXA262148 EGV262147:EGW262148 EQR262147:EQS262148 FAN262147:FAO262148 FKJ262147:FKK262148 FUF262147:FUG262148 GEB262147:GEC262148 GNX262147:GNY262148 GXT262147:GXU262148 HHP262147:HHQ262148 HRL262147:HRM262148 IBH262147:IBI262148 ILD262147:ILE262148 IUZ262147:IVA262148 JEV262147:JEW262148 JOR262147:JOS262148 JYN262147:JYO262148 KIJ262147:KIK262148 KSF262147:KSG262148 LCB262147:LCC262148 LLX262147:LLY262148 LVT262147:LVU262148 MFP262147:MFQ262148 MPL262147:MPM262148 MZH262147:MZI262148 NJD262147:NJE262148 NSZ262147:NTA262148 OCV262147:OCW262148 OMR262147:OMS262148 OWN262147:OWO262148 PGJ262147:PGK262148 PQF262147:PQG262148 QAB262147:QAC262148 QJX262147:QJY262148 QTT262147:QTU262148 RDP262147:RDQ262148 RNL262147:RNM262148 RXH262147:RXI262148 SHD262147:SHE262148 SQZ262147:SRA262148 TAV262147:TAW262148 TKR262147:TKS262148 TUN262147:TUO262148 UEJ262147:UEK262148 UOF262147:UOG262148 UYB262147:UYC262148 VHX262147:VHY262148 VRT262147:VRU262148 WBP262147:WBQ262148 WLL262147:WLM262148 WVH262147:WVI262148 IV327683:IW327684 SR327683:SS327684 ACN327683:ACO327684 AMJ327683:AMK327684 AWF327683:AWG327684 BGB327683:BGC327684 BPX327683:BPY327684 BZT327683:BZU327684 CJP327683:CJQ327684 CTL327683:CTM327684 DDH327683:DDI327684 DND327683:DNE327684 DWZ327683:DXA327684 EGV327683:EGW327684 EQR327683:EQS327684 FAN327683:FAO327684 FKJ327683:FKK327684 FUF327683:FUG327684 GEB327683:GEC327684 GNX327683:GNY327684 GXT327683:GXU327684 HHP327683:HHQ327684 HRL327683:HRM327684 IBH327683:IBI327684 ILD327683:ILE327684 IUZ327683:IVA327684 JEV327683:JEW327684 JOR327683:JOS327684 JYN327683:JYO327684 KIJ327683:KIK327684 KSF327683:KSG327684 LCB327683:LCC327684 LLX327683:LLY327684 LVT327683:LVU327684 MFP327683:MFQ327684 MPL327683:MPM327684 MZH327683:MZI327684 NJD327683:NJE327684 NSZ327683:NTA327684 OCV327683:OCW327684 OMR327683:OMS327684 OWN327683:OWO327684 PGJ327683:PGK327684 PQF327683:PQG327684 QAB327683:QAC327684 QJX327683:QJY327684 QTT327683:QTU327684 RDP327683:RDQ327684 RNL327683:RNM327684 RXH327683:RXI327684 SHD327683:SHE327684 SQZ327683:SRA327684 TAV327683:TAW327684 TKR327683:TKS327684 TUN327683:TUO327684 UEJ327683:UEK327684 UOF327683:UOG327684 UYB327683:UYC327684 VHX327683:VHY327684 VRT327683:VRU327684 WBP327683:WBQ327684 WLL327683:WLM327684 WVH327683:WVI327684 IV393219:IW393220 SR393219:SS393220 ACN393219:ACO393220 AMJ393219:AMK393220 AWF393219:AWG393220 BGB393219:BGC393220 BPX393219:BPY393220 BZT393219:BZU393220 CJP393219:CJQ393220 CTL393219:CTM393220 DDH393219:DDI393220 DND393219:DNE393220 DWZ393219:DXA393220 EGV393219:EGW393220 EQR393219:EQS393220 FAN393219:FAO393220 FKJ393219:FKK393220 FUF393219:FUG393220 GEB393219:GEC393220 GNX393219:GNY393220 GXT393219:GXU393220 HHP393219:HHQ393220 HRL393219:HRM393220 IBH393219:IBI393220 ILD393219:ILE393220 IUZ393219:IVA393220 JEV393219:JEW393220 JOR393219:JOS393220 JYN393219:JYO393220 KIJ393219:KIK393220 KSF393219:KSG393220 LCB393219:LCC393220 LLX393219:LLY393220 LVT393219:LVU393220 MFP393219:MFQ393220 MPL393219:MPM393220 MZH393219:MZI393220 NJD393219:NJE393220 NSZ393219:NTA393220 OCV393219:OCW393220 OMR393219:OMS393220 OWN393219:OWO393220 PGJ393219:PGK393220 PQF393219:PQG393220 QAB393219:QAC393220 QJX393219:QJY393220 QTT393219:QTU393220 RDP393219:RDQ393220 RNL393219:RNM393220 RXH393219:RXI393220 SHD393219:SHE393220 SQZ393219:SRA393220 TAV393219:TAW393220 TKR393219:TKS393220 TUN393219:TUO393220 UEJ393219:UEK393220 UOF393219:UOG393220 UYB393219:UYC393220 VHX393219:VHY393220 VRT393219:VRU393220 WBP393219:WBQ393220 WLL393219:WLM393220 WVH393219:WVI393220 IV458755:IW458756 SR458755:SS458756 ACN458755:ACO458756 AMJ458755:AMK458756 AWF458755:AWG458756 BGB458755:BGC458756 BPX458755:BPY458756 BZT458755:BZU458756 CJP458755:CJQ458756 CTL458755:CTM458756 DDH458755:DDI458756 DND458755:DNE458756 DWZ458755:DXA458756 EGV458755:EGW458756 EQR458755:EQS458756 FAN458755:FAO458756 FKJ458755:FKK458756 FUF458755:FUG458756 GEB458755:GEC458756 GNX458755:GNY458756 GXT458755:GXU458756 HHP458755:HHQ458756 HRL458755:HRM458756 IBH458755:IBI458756 ILD458755:ILE458756 IUZ458755:IVA458756 JEV458755:JEW458756 JOR458755:JOS458756 JYN458755:JYO458756 KIJ458755:KIK458756 KSF458755:KSG458756 LCB458755:LCC458756 LLX458755:LLY458756 LVT458755:LVU458756 MFP458755:MFQ458756 MPL458755:MPM458756 MZH458755:MZI458756 NJD458755:NJE458756 NSZ458755:NTA458756 OCV458755:OCW458756 OMR458755:OMS458756 OWN458755:OWO458756 PGJ458755:PGK458756 PQF458755:PQG458756 QAB458755:QAC458756 QJX458755:QJY458756 QTT458755:QTU458756 RDP458755:RDQ458756 RNL458755:RNM458756 RXH458755:RXI458756 SHD458755:SHE458756 SQZ458755:SRA458756 TAV458755:TAW458756 TKR458755:TKS458756 TUN458755:TUO458756 UEJ458755:UEK458756 UOF458755:UOG458756 UYB458755:UYC458756 VHX458755:VHY458756 VRT458755:VRU458756 WBP458755:WBQ458756 WLL458755:WLM458756 WVH458755:WVI458756 IV524291:IW524292 SR524291:SS524292 ACN524291:ACO524292 AMJ524291:AMK524292 AWF524291:AWG524292 BGB524291:BGC524292 BPX524291:BPY524292 BZT524291:BZU524292 CJP524291:CJQ524292 CTL524291:CTM524292 DDH524291:DDI524292 DND524291:DNE524292 DWZ524291:DXA524292 EGV524291:EGW524292 EQR524291:EQS524292 FAN524291:FAO524292 FKJ524291:FKK524292 FUF524291:FUG524292 GEB524291:GEC524292 GNX524291:GNY524292 GXT524291:GXU524292 HHP524291:HHQ524292 HRL524291:HRM524292 IBH524291:IBI524292 ILD524291:ILE524292 IUZ524291:IVA524292 JEV524291:JEW524292 JOR524291:JOS524292 JYN524291:JYO524292 KIJ524291:KIK524292 KSF524291:KSG524292 LCB524291:LCC524292 LLX524291:LLY524292 LVT524291:LVU524292 MFP524291:MFQ524292 MPL524291:MPM524292 MZH524291:MZI524292 NJD524291:NJE524292 NSZ524291:NTA524292 OCV524291:OCW524292 OMR524291:OMS524292 OWN524291:OWO524292 PGJ524291:PGK524292 PQF524291:PQG524292 QAB524291:QAC524292 QJX524291:QJY524292 QTT524291:QTU524292 RDP524291:RDQ524292 RNL524291:RNM524292 RXH524291:RXI524292 SHD524291:SHE524292 SQZ524291:SRA524292 TAV524291:TAW524292 TKR524291:TKS524292 TUN524291:TUO524292 UEJ524291:UEK524292 UOF524291:UOG524292 UYB524291:UYC524292 VHX524291:VHY524292 VRT524291:VRU524292 WBP524291:WBQ524292 WLL524291:WLM524292 WVH524291:WVI524292 IV589827:IW589828 SR589827:SS589828 ACN589827:ACO589828 AMJ589827:AMK589828 AWF589827:AWG589828 BGB589827:BGC589828 BPX589827:BPY589828 BZT589827:BZU589828 CJP589827:CJQ589828 CTL589827:CTM589828 DDH589827:DDI589828 DND589827:DNE589828 DWZ589827:DXA589828 EGV589827:EGW589828 EQR589827:EQS589828 FAN589827:FAO589828 FKJ589827:FKK589828 FUF589827:FUG589828 GEB589827:GEC589828 GNX589827:GNY589828 GXT589827:GXU589828 HHP589827:HHQ589828 HRL589827:HRM589828 IBH589827:IBI589828 ILD589827:ILE589828 IUZ589827:IVA589828 JEV589827:JEW589828 JOR589827:JOS589828 JYN589827:JYO589828 KIJ589827:KIK589828 KSF589827:KSG589828 LCB589827:LCC589828 LLX589827:LLY589828 LVT589827:LVU589828 MFP589827:MFQ589828 MPL589827:MPM589828 MZH589827:MZI589828 NJD589827:NJE589828 NSZ589827:NTA589828 OCV589827:OCW589828 OMR589827:OMS589828 OWN589827:OWO589828 PGJ589827:PGK589828 PQF589827:PQG589828 QAB589827:QAC589828 QJX589827:QJY589828 QTT589827:QTU589828 RDP589827:RDQ589828 RNL589827:RNM589828 RXH589827:RXI589828 SHD589827:SHE589828 SQZ589827:SRA589828 TAV589827:TAW589828 TKR589827:TKS589828 TUN589827:TUO589828 UEJ589827:UEK589828 UOF589827:UOG589828 UYB589827:UYC589828 VHX589827:VHY589828 VRT589827:VRU589828 WBP589827:WBQ589828 WLL589827:WLM589828 WVH589827:WVI589828 IV655363:IW655364 SR655363:SS655364 ACN655363:ACO655364 AMJ655363:AMK655364 AWF655363:AWG655364 BGB655363:BGC655364 BPX655363:BPY655364 BZT655363:BZU655364 CJP655363:CJQ655364 CTL655363:CTM655364 DDH655363:DDI655364 DND655363:DNE655364 DWZ655363:DXA655364 EGV655363:EGW655364 EQR655363:EQS655364 FAN655363:FAO655364 FKJ655363:FKK655364 FUF655363:FUG655364 GEB655363:GEC655364 GNX655363:GNY655364 GXT655363:GXU655364 HHP655363:HHQ655364 HRL655363:HRM655364 IBH655363:IBI655364 ILD655363:ILE655364 IUZ655363:IVA655364 JEV655363:JEW655364 JOR655363:JOS655364 JYN655363:JYO655364 KIJ655363:KIK655364 KSF655363:KSG655364 LCB655363:LCC655364 LLX655363:LLY655364 LVT655363:LVU655364 MFP655363:MFQ655364 MPL655363:MPM655364 MZH655363:MZI655364 NJD655363:NJE655364 NSZ655363:NTA655364 OCV655363:OCW655364 OMR655363:OMS655364 OWN655363:OWO655364 PGJ655363:PGK655364 PQF655363:PQG655364 QAB655363:QAC655364 QJX655363:QJY655364 QTT655363:QTU655364 RDP655363:RDQ655364 RNL655363:RNM655364 RXH655363:RXI655364 SHD655363:SHE655364 SQZ655363:SRA655364 TAV655363:TAW655364 TKR655363:TKS655364 TUN655363:TUO655364 UEJ655363:UEK655364 UOF655363:UOG655364 UYB655363:UYC655364 VHX655363:VHY655364 VRT655363:VRU655364 WBP655363:WBQ655364 WLL655363:WLM655364 WVH655363:WVI655364 IV720899:IW720900 SR720899:SS720900 ACN720899:ACO720900 AMJ720899:AMK720900 AWF720899:AWG720900 BGB720899:BGC720900 BPX720899:BPY720900 BZT720899:BZU720900 CJP720899:CJQ720900 CTL720899:CTM720900 DDH720899:DDI720900 DND720899:DNE720900 DWZ720899:DXA720900 EGV720899:EGW720900 EQR720899:EQS720900 FAN720899:FAO720900 FKJ720899:FKK720900 FUF720899:FUG720900 GEB720899:GEC720900 GNX720899:GNY720900 GXT720899:GXU720900 HHP720899:HHQ720900 HRL720899:HRM720900 IBH720899:IBI720900 ILD720899:ILE720900 IUZ720899:IVA720900 JEV720899:JEW720900 JOR720899:JOS720900 JYN720899:JYO720900 KIJ720899:KIK720900 KSF720899:KSG720900 LCB720899:LCC720900 LLX720899:LLY720900 LVT720899:LVU720900 MFP720899:MFQ720900 MPL720899:MPM720900 MZH720899:MZI720900 NJD720899:NJE720900 NSZ720899:NTA720900 OCV720899:OCW720900 OMR720899:OMS720900 OWN720899:OWO720900 PGJ720899:PGK720900 PQF720899:PQG720900 QAB720899:QAC720900 QJX720899:QJY720900 QTT720899:QTU720900 RDP720899:RDQ720900 RNL720899:RNM720900 RXH720899:RXI720900 SHD720899:SHE720900 SQZ720899:SRA720900 TAV720899:TAW720900 TKR720899:TKS720900 TUN720899:TUO720900 UEJ720899:UEK720900 UOF720899:UOG720900 UYB720899:UYC720900 VHX720899:VHY720900 VRT720899:VRU720900 WBP720899:WBQ720900 WLL720899:WLM720900 WVH720899:WVI720900 IV786435:IW786436 SR786435:SS786436 ACN786435:ACO786436 AMJ786435:AMK786436 AWF786435:AWG786436 BGB786435:BGC786436 BPX786435:BPY786436 BZT786435:BZU786436 CJP786435:CJQ786436 CTL786435:CTM786436 DDH786435:DDI786436 DND786435:DNE786436 DWZ786435:DXA786436 EGV786435:EGW786436 EQR786435:EQS786436 FAN786435:FAO786436 FKJ786435:FKK786436 FUF786435:FUG786436 GEB786435:GEC786436 GNX786435:GNY786436 GXT786435:GXU786436 HHP786435:HHQ786436 HRL786435:HRM786436 IBH786435:IBI786436 ILD786435:ILE786436 IUZ786435:IVA786436 JEV786435:JEW786436 JOR786435:JOS786436 JYN786435:JYO786436 KIJ786435:KIK786436 KSF786435:KSG786436 LCB786435:LCC786436 LLX786435:LLY786436 LVT786435:LVU786436 MFP786435:MFQ786436 MPL786435:MPM786436 MZH786435:MZI786436 NJD786435:NJE786436 NSZ786435:NTA786436 OCV786435:OCW786436 OMR786435:OMS786436 OWN786435:OWO786436 PGJ786435:PGK786436 PQF786435:PQG786436 QAB786435:QAC786436 QJX786435:QJY786436 QTT786435:QTU786436 RDP786435:RDQ786436 RNL786435:RNM786436 RXH786435:RXI786436 SHD786435:SHE786436 SQZ786435:SRA786436 TAV786435:TAW786436 TKR786435:TKS786436 TUN786435:TUO786436 UEJ786435:UEK786436 UOF786435:UOG786436 UYB786435:UYC786436 VHX786435:VHY786436 VRT786435:VRU786436 WBP786435:WBQ786436 WLL786435:WLM786436 WVH786435:WVI786436 IV851971:IW851972 SR851971:SS851972 ACN851971:ACO851972 AMJ851971:AMK851972 AWF851971:AWG851972 BGB851971:BGC851972 BPX851971:BPY851972 BZT851971:BZU851972 CJP851971:CJQ851972 CTL851971:CTM851972 DDH851971:DDI851972 DND851971:DNE851972 DWZ851971:DXA851972 EGV851971:EGW851972 EQR851971:EQS851972 FAN851971:FAO851972 FKJ851971:FKK851972 FUF851971:FUG851972 GEB851971:GEC851972 GNX851971:GNY851972 GXT851971:GXU851972 HHP851971:HHQ851972 HRL851971:HRM851972 IBH851971:IBI851972 ILD851971:ILE851972 IUZ851971:IVA851972 JEV851971:JEW851972 JOR851971:JOS851972 JYN851971:JYO851972 KIJ851971:KIK851972 KSF851971:KSG851972 LCB851971:LCC851972 LLX851971:LLY851972 LVT851971:LVU851972 MFP851971:MFQ851972 MPL851971:MPM851972 MZH851971:MZI851972 NJD851971:NJE851972 NSZ851971:NTA851972 OCV851971:OCW851972 OMR851971:OMS851972 OWN851971:OWO851972 PGJ851971:PGK851972 PQF851971:PQG851972 QAB851971:QAC851972 QJX851971:QJY851972 QTT851971:QTU851972 RDP851971:RDQ851972 RNL851971:RNM851972 RXH851971:RXI851972 SHD851971:SHE851972 SQZ851971:SRA851972 TAV851971:TAW851972 TKR851971:TKS851972 TUN851971:TUO851972 UEJ851971:UEK851972 UOF851971:UOG851972 UYB851971:UYC851972 VHX851971:VHY851972 VRT851971:VRU851972 WBP851971:WBQ851972 WLL851971:WLM851972 WVH851971:WVI851972 IV917507:IW917508 SR917507:SS917508 ACN917507:ACO917508 AMJ917507:AMK917508 AWF917507:AWG917508 BGB917507:BGC917508 BPX917507:BPY917508 BZT917507:BZU917508 CJP917507:CJQ917508 CTL917507:CTM917508 DDH917507:DDI917508 DND917507:DNE917508 DWZ917507:DXA917508 EGV917507:EGW917508 EQR917507:EQS917508 FAN917507:FAO917508 FKJ917507:FKK917508 FUF917507:FUG917508 GEB917507:GEC917508 GNX917507:GNY917508 GXT917507:GXU917508 HHP917507:HHQ917508 HRL917507:HRM917508 IBH917507:IBI917508 ILD917507:ILE917508 IUZ917507:IVA917508 JEV917507:JEW917508 JOR917507:JOS917508 JYN917507:JYO917508 KIJ917507:KIK917508 KSF917507:KSG917508 LCB917507:LCC917508 LLX917507:LLY917508 LVT917507:LVU917508 MFP917507:MFQ917508 MPL917507:MPM917508 MZH917507:MZI917508 NJD917507:NJE917508 NSZ917507:NTA917508 OCV917507:OCW917508 OMR917507:OMS917508 OWN917507:OWO917508 PGJ917507:PGK917508 PQF917507:PQG917508 QAB917507:QAC917508 QJX917507:QJY917508 QTT917507:QTU917508 RDP917507:RDQ917508 RNL917507:RNM917508 RXH917507:RXI917508 SHD917507:SHE917508 SQZ917507:SRA917508 TAV917507:TAW917508 TKR917507:TKS917508 TUN917507:TUO917508 UEJ917507:UEK917508 UOF917507:UOG917508 UYB917507:UYC917508 VHX917507:VHY917508 VRT917507:VRU917508 WBP917507:WBQ917508 WLL917507:WLM917508 WVH917507:WVI917508 IV983043:IW983044 SR983043:SS983044 ACN983043:ACO983044 AMJ983043:AMK983044 AWF983043:AWG983044 BGB983043:BGC983044 BPX983043:BPY983044 BZT983043:BZU983044 CJP983043:CJQ983044 CTL983043:CTM983044 DDH983043:DDI983044 DND983043:DNE983044 DWZ983043:DXA983044 EGV983043:EGW983044 EQR983043:EQS983044 FAN983043:FAO983044 FKJ983043:FKK983044 FUF983043:FUG983044 GEB983043:GEC983044 GNX983043:GNY983044 GXT983043:GXU983044 HHP983043:HHQ983044 HRL983043:HRM983044 IBH983043:IBI983044 ILD983043:ILE983044 IUZ983043:IVA983044 JEV983043:JEW983044 JOR983043:JOS983044 JYN983043:JYO983044 KIJ983043:KIK983044 KSF983043:KSG983044 LCB983043:LCC983044 LLX983043:LLY983044 LVT983043:LVU983044 MFP983043:MFQ983044 MPL983043:MPM983044 MZH983043:MZI983044 NJD983043:NJE983044 NSZ983043:NTA983044 OCV983043:OCW983044 OMR983043:OMS983044 OWN983043:OWO983044 PGJ983043:PGK983044 PQF983043:PQG983044 QAB983043:QAC983044 QJX983043:QJY983044 QTT983043:QTU983044 RDP983043:RDQ983044 RNL983043:RNM983044 RXH983043:RXI983044 SHD983043:SHE983044 SQZ983043:SRA983044 TAV983043:TAW983044 TKR983043:TKS983044 TUN983043:TUO983044 UEJ983043:UEK983044 UOF983043:UOG983044 UYB983043:UYC983044 VHX983043:VHY983044 VRT983043:VRU983044 WBP983043:WBQ983044 WLL983043:WLM983044 WVH983043:WVI983044 IY65539:IZ65540 SU65539:SV65540 ACQ65539:ACR65540 AMM65539:AMN65540 AWI65539:AWJ65540 BGE65539:BGF65540 BQA65539:BQB65540 BZW65539:BZX65540 CJS65539:CJT65540 CTO65539:CTP65540 DDK65539:DDL65540 DNG65539:DNH65540 DXC65539:DXD65540 EGY65539:EGZ65540 EQU65539:EQV65540 FAQ65539:FAR65540 FKM65539:FKN65540 FUI65539:FUJ65540 GEE65539:GEF65540 GOA65539:GOB65540 GXW65539:GXX65540 HHS65539:HHT65540 HRO65539:HRP65540 IBK65539:IBL65540 ILG65539:ILH65540 IVC65539:IVD65540 JEY65539:JEZ65540 JOU65539:JOV65540 JYQ65539:JYR65540 KIM65539:KIN65540 KSI65539:KSJ65540 LCE65539:LCF65540 LMA65539:LMB65540 LVW65539:LVX65540 MFS65539:MFT65540 MPO65539:MPP65540 MZK65539:MZL65540 NJG65539:NJH65540 NTC65539:NTD65540 OCY65539:OCZ65540 OMU65539:OMV65540 OWQ65539:OWR65540 PGM65539:PGN65540 PQI65539:PQJ65540 QAE65539:QAF65540 QKA65539:QKB65540 QTW65539:QTX65540 RDS65539:RDT65540 RNO65539:RNP65540 RXK65539:RXL65540 SHG65539:SHH65540 SRC65539:SRD65540 TAY65539:TAZ65540 TKU65539:TKV65540 TUQ65539:TUR65540 UEM65539:UEN65540 UOI65539:UOJ65540 UYE65539:UYF65540 VIA65539:VIB65540 VRW65539:VRX65540 WBS65539:WBT65540 WLO65539:WLP65540 WVK65539:WVL65540 IY131075:IZ131076 SU131075:SV131076 ACQ131075:ACR131076 AMM131075:AMN131076 AWI131075:AWJ131076 BGE131075:BGF131076 BQA131075:BQB131076 BZW131075:BZX131076 CJS131075:CJT131076 CTO131075:CTP131076 DDK131075:DDL131076 DNG131075:DNH131076 DXC131075:DXD131076 EGY131075:EGZ131076 EQU131075:EQV131076 FAQ131075:FAR131076 FKM131075:FKN131076 FUI131075:FUJ131076 GEE131075:GEF131076 GOA131075:GOB131076 GXW131075:GXX131076 HHS131075:HHT131076 HRO131075:HRP131076 IBK131075:IBL131076 ILG131075:ILH131076 IVC131075:IVD131076 JEY131075:JEZ131076 JOU131075:JOV131076 JYQ131075:JYR131076 KIM131075:KIN131076 KSI131075:KSJ131076 LCE131075:LCF131076 LMA131075:LMB131076 LVW131075:LVX131076 MFS131075:MFT131076 MPO131075:MPP131076 MZK131075:MZL131076 NJG131075:NJH131076 NTC131075:NTD131076 OCY131075:OCZ131076 OMU131075:OMV131076 OWQ131075:OWR131076 PGM131075:PGN131076 PQI131075:PQJ131076 QAE131075:QAF131076 QKA131075:QKB131076 QTW131075:QTX131076 RDS131075:RDT131076 RNO131075:RNP131076 RXK131075:RXL131076 SHG131075:SHH131076 SRC131075:SRD131076 TAY131075:TAZ131076 TKU131075:TKV131076 TUQ131075:TUR131076 UEM131075:UEN131076 UOI131075:UOJ131076 UYE131075:UYF131076 VIA131075:VIB131076 VRW131075:VRX131076 WBS131075:WBT131076 WLO131075:WLP131076 WVK131075:WVL131076 IY196611:IZ196612 SU196611:SV196612 ACQ196611:ACR196612 AMM196611:AMN196612 AWI196611:AWJ196612 BGE196611:BGF196612 BQA196611:BQB196612 BZW196611:BZX196612 CJS196611:CJT196612 CTO196611:CTP196612 DDK196611:DDL196612 DNG196611:DNH196612 DXC196611:DXD196612 EGY196611:EGZ196612 EQU196611:EQV196612 FAQ196611:FAR196612 FKM196611:FKN196612 FUI196611:FUJ196612 GEE196611:GEF196612 GOA196611:GOB196612 GXW196611:GXX196612 HHS196611:HHT196612 HRO196611:HRP196612 IBK196611:IBL196612 ILG196611:ILH196612 IVC196611:IVD196612 JEY196611:JEZ196612 JOU196611:JOV196612 JYQ196611:JYR196612 KIM196611:KIN196612 KSI196611:KSJ196612 LCE196611:LCF196612 LMA196611:LMB196612 LVW196611:LVX196612 MFS196611:MFT196612 MPO196611:MPP196612 MZK196611:MZL196612 NJG196611:NJH196612 NTC196611:NTD196612 OCY196611:OCZ196612 OMU196611:OMV196612 OWQ196611:OWR196612 PGM196611:PGN196612 PQI196611:PQJ196612 QAE196611:QAF196612 QKA196611:QKB196612 QTW196611:QTX196612 RDS196611:RDT196612 RNO196611:RNP196612 RXK196611:RXL196612 SHG196611:SHH196612 SRC196611:SRD196612 TAY196611:TAZ196612 TKU196611:TKV196612 TUQ196611:TUR196612 UEM196611:UEN196612 UOI196611:UOJ196612 UYE196611:UYF196612 VIA196611:VIB196612 VRW196611:VRX196612 WBS196611:WBT196612 WLO196611:WLP196612 WVK196611:WVL196612 IY262147:IZ262148 SU262147:SV262148 ACQ262147:ACR262148 AMM262147:AMN262148 AWI262147:AWJ262148 BGE262147:BGF262148 BQA262147:BQB262148 BZW262147:BZX262148 CJS262147:CJT262148 CTO262147:CTP262148 DDK262147:DDL262148 DNG262147:DNH262148 DXC262147:DXD262148 EGY262147:EGZ262148 EQU262147:EQV262148 FAQ262147:FAR262148 FKM262147:FKN262148 FUI262147:FUJ262148 GEE262147:GEF262148 GOA262147:GOB262148 GXW262147:GXX262148 HHS262147:HHT262148 HRO262147:HRP262148 IBK262147:IBL262148 ILG262147:ILH262148 IVC262147:IVD262148 JEY262147:JEZ262148 JOU262147:JOV262148 JYQ262147:JYR262148 KIM262147:KIN262148 KSI262147:KSJ262148 LCE262147:LCF262148 LMA262147:LMB262148 LVW262147:LVX262148 MFS262147:MFT262148 MPO262147:MPP262148 MZK262147:MZL262148 NJG262147:NJH262148 NTC262147:NTD262148 OCY262147:OCZ262148 OMU262147:OMV262148 OWQ262147:OWR262148 PGM262147:PGN262148 PQI262147:PQJ262148 QAE262147:QAF262148 QKA262147:QKB262148 QTW262147:QTX262148 RDS262147:RDT262148 RNO262147:RNP262148 RXK262147:RXL262148 SHG262147:SHH262148 SRC262147:SRD262148 TAY262147:TAZ262148 TKU262147:TKV262148 TUQ262147:TUR262148 UEM262147:UEN262148 UOI262147:UOJ262148 UYE262147:UYF262148 VIA262147:VIB262148 VRW262147:VRX262148 WBS262147:WBT262148 WLO262147:WLP262148 WVK262147:WVL262148 IY327683:IZ327684 SU327683:SV327684 ACQ327683:ACR327684 AMM327683:AMN327684 AWI327683:AWJ327684 BGE327683:BGF327684 BQA327683:BQB327684 BZW327683:BZX327684 CJS327683:CJT327684 CTO327683:CTP327684 DDK327683:DDL327684 DNG327683:DNH327684 DXC327683:DXD327684 EGY327683:EGZ327684 EQU327683:EQV327684 FAQ327683:FAR327684 FKM327683:FKN327684 FUI327683:FUJ327684 GEE327683:GEF327684 GOA327683:GOB327684 GXW327683:GXX327684 HHS327683:HHT327684 HRO327683:HRP327684 IBK327683:IBL327684 ILG327683:ILH327684 IVC327683:IVD327684 JEY327683:JEZ327684 JOU327683:JOV327684 JYQ327683:JYR327684 KIM327683:KIN327684 KSI327683:KSJ327684 LCE327683:LCF327684 LMA327683:LMB327684 LVW327683:LVX327684 MFS327683:MFT327684 MPO327683:MPP327684 MZK327683:MZL327684 NJG327683:NJH327684 NTC327683:NTD327684 OCY327683:OCZ327684 OMU327683:OMV327684 OWQ327683:OWR327684 PGM327683:PGN327684 PQI327683:PQJ327684 QAE327683:QAF327684 QKA327683:QKB327684 QTW327683:QTX327684 RDS327683:RDT327684 RNO327683:RNP327684 RXK327683:RXL327684 SHG327683:SHH327684 SRC327683:SRD327684 TAY327683:TAZ327684 TKU327683:TKV327684 TUQ327683:TUR327684 UEM327683:UEN327684 UOI327683:UOJ327684 UYE327683:UYF327684 VIA327683:VIB327684 VRW327683:VRX327684 WBS327683:WBT327684 WLO327683:WLP327684 WVK327683:WVL327684 IY393219:IZ393220 SU393219:SV393220 ACQ393219:ACR393220 AMM393219:AMN393220 AWI393219:AWJ393220 BGE393219:BGF393220 BQA393219:BQB393220 BZW393219:BZX393220 CJS393219:CJT393220 CTO393219:CTP393220 DDK393219:DDL393220 DNG393219:DNH393220 DXC393219:DXD393220 EGY393219:EGZ393220 EQU393219:EQV393220 FAQ393219:FAR393220 FKM393219:FKN393220 FUI393219:FUJ393220 GEE393219:GEF393220 GOA393219:GOB393220 GXW393219:GXX393220 HHS393219:HHT393220 HRO393219:HRP393220 IBK393219:IBL393220 ILG393219:ILH393220 IVC393219:IVD393220 JEY393219:JEZ393220 JOU393219:JOV393220 JYQ393219:JYR393220 KIM393219:KIN393220 KSI393219:KSJ393220 LCE393219:LCF393220 LMA393219:LMB393220 LVW393219:LVX393220 MFS393219:MFT393220 MPO393219:MPP393220 MZK393219:MZL393220 NJG393219:NJH393220 NTC393219:NTD393220 OCY393219:OCZ393220 OMU393219:OMV393220 OWQ393219:OWR393220 PGM393219:PGN393220 PQI393219:PQJ393220 QAE393219:QAF393220 QKA393219:QKB393220 QTW393219:QTX393220 RDS393219:RDT393220 RNO393219:RNP393220 RXK393219:RXL393220 SHG393219:SHH393220 SRC393219:SRD393220 TAY393219:TAZ393220 TKU393219:TKV393220 TUQ393219:TUR393220 UEM393219:UEN393220 UOI393219:UOJ393220 UYE393219:UYF393220 VIA393219:VIB393220 VRW393219:VRX393220 WBS393219:WBT393220 WLO393219:WLP393220 WVK393219:WVL393220 IY458755:IZ458756 SU458755:SV458756 ACQ458755:ACR458756 AMM458755:AMN458756 AWI458755:AWJ458756 BGE458755:BGF458756 BQA458755:BQB458756 BZW458755:BZX458756 CJS458755:CJT458756 CTO458755:CTP458756 DDK458755:DDL458756 DNG458755:DNH458756 DXC458755:DXD458756 EGY458755:EGZ458756 EQU458755:EQV458756 FAQ458755:FAR458756 FKM458755:FKN458756 FUI458755:FUJ458756 GEE458755:GEF458756 GOA458755:GOB458756 GXW458755:GXX458756 HHS458755:HHT458756 HRO458755:HRP458756 IBK458755:IBL458756 ILG458755:ILH458756 IVC458755:IVD458756 JEY458755:JEZ458756 JOU458755:JOV458756 JYQ458755:JYR458756 KIM458755:KIN458756 KSI458755:KSJ458756 LCE458755:LCF458756 LMA458755:LMB458756 LVW458755:LVX458756 MFS458755:MFT458756 MPO458755:MPP458756 MZK458755:MZL458756 NJG458755:NJH458756 NTC458755:NTD458756 OCY458755:OCZ458756 OMU458755:OMV458756 OWQ458755:OWR458756 PGM458755:PGN458756 PQI458755:PQJ458756 QAE458755:QAF458756 QKA458755:QKB458756 QTW458755:QTX458756 RDS458755:RDT458756 RNO458755:RNP458756 RXK458755:RXL458756 SHG458755:SHH458756 SRC458755:SRD458756 TAY458755:TAZ458756 TKU458755:TKV458756 TUQ458755:TUR458756 UEM458755:UEN458756 UOI458755:UOJ458756 UYE458755:UYF458756 VIA458755:VIB458756 VRW458755:VRX458756 WBS458755:WBT458756 WLO458755:WLP458756 WVK458755:WVL458756 IY524291:IZ524292 SU524291:SV524292 ACQ524291:ACR524292 AMM524291:AMN524292 AWI524291:AWJ524292 BGE524291:BGF524292 BQA524291:BQB524292 BZW524291:BZX524292 CJS524291:CJT524292 CTO524291:CTP524292 DDK524291:DDL524292 DNG524291:DNH524292 DXC524291:DXD524292 EGY524291:EGZ524292 EQU524291:EQV524292 FAQ524291:FAR524292 FKM524291:FKN524292 FUI524291:FUJ524292 GEE524291:GEF524292 GOA524291:GOB524292 GXW524291:GXX524292 HHS524291:HHT524292 HRO524291:HRP524292 IBK524291:IBL524292 ILG524291:ILH524292 IVC524291:IVD524292 JEY524291:JEZ524292 JOU524291:JOV524292 JYQ524291:JYR524292 KIM524291:KIN524292 KSI524291:KSJ524292 LCE524291:LCF524292 LMA524291:LMB524292 LVW524291:LVX524292 MFS524291:MFT524292 MPO524291:MPP524292 MZK524291:MZL524292 NJG524291:NJH524292 NTC524291:NTD524292 OCY524291:OCZ524292 OMU524291:OMV524292 OWQ524291:OWR524292 PGM524291:PGN524292 PQI524291:PQJ524292 QAE524291:QAF524292 QKA524291:QKB524292 QTW524291:QTX524292 RDS524291:RDT524292 RNO524291:RNP524292 RXK524291:RXL524292 SHG524291:SHH524292 SRC524291:SRD524292 TAY524291:TAZ524292 TKU524291:TKV524292 TUQ524291:TUR524292 UEM524291:UEN524292 UOI524291:UOJ524292 UYE524291:UYF524292 VIA524291:VIB524292 VRW524291:VRX524292 WBS524291:WBT524292 WLO524291:WLP524292 WVK524291:WVL524292 IY589827:IZ589828 SU589827:SV589828 ACQ589827:ACR589828 AMM589827:AMN589828 AWI589827:AWJ589828 BGE589827:BGF589828 BQA589827:BQB589828 BZW589827:BZX589828 CJS589827:CJT589828 CTO589827:CTP589828 DDK589827:DDL589828 DNG589827:DNH589828 DXC589827:DXD589828 EGY589827:EGZ589828 EQU589827:EQV589828 FAQ589827:FAR589828 FKM589827:FKN589828 FUI589827:FUJ589828 GEE589827:GEF589828 GOA589827:GOB589828 GXW589827:GXX589828 HHS589827:HHT589828 HRO589827:HRP589828 IBK589827:IBL589828 ILG589827:ILH589828 IVC589827:IVD589828 JEY589827:JEZ589828 JOU589827:JOV589828 JYQ589827:JYR589828 KIM589827:KIN589828 KSI589827:KSJ589828 LCE589827:LCF589828 LMA589827:LMB589828 LVW589827:LVX589828 MFS589827:MFT589828 MPO589827:MPP589828 MZK589827:MZL589828 NJG589827:NJH589828 NTC589827:NTD589828 OCY589827:OCZ589828 OMU589827:OMV589828 OWQ589827:OWR589828 PGM589827:PGN589828 PQI589827:PQJ589828 QAE589827:QAF589828 QKA589827:QKB589828 QTW589827:QTX589828 RDS589827:RDT589828 RNO589827:RNP589828 RXK589827:RXL589828 SHG589827:SHH589828 SRC589827:SRD589828 TAY589827:TAZ589828 TKU589827:TKV589828 TUQ589827:TUR589828 UEM589827:UEN589828 UOI589827:UOJ589828 UYE589827:UYF589828 VIA589827:VIB589828 VRW589827:VRX589828 WBS589827:WBT589828 WLO589827:WLP589828 WVK589827:WVL589828 IY655363:IZ655364 SU655363:SV655364 ACQ655363:ACR655364 AMM655363:AMN655364 AWI655363:AWJ655364 BGE655363:BGF655364 BQA655363:BQB655364 BZW655363:BZX655364 CJS655363:CJT655364 CTO655363:CTP655364 DDK655363:DDL655364 DNG655363:DNH655364 DXC655363:DXD655364 EGY655363:EGZ655364 EQU655363:EQV655364 FAQ655363:FAR655364 FKM655363:FKN655364 FUI655363:FUJ655364 GEE655363:GEF655364 GOA655363:GOB655364 GXW655363:GXX655364 HHS655363:HHT655364 HRO655363:HRP655364 IBK655363:IBL655364 ILG655363:ILH655364 IVC655363:IVD655364 JEY655363:JEZ655364 JOU655363:JOV655364 JYQ655363:JYR655364 KIM655363:KIN655364 KSI655363:KSJ655364 LCE655363:LCF655364 LMA655363:LMB655364 LVW655363:LVX655364 MFS655363:MFT655364 MPO655363:MPP655364 MZK655363:MZL655364 NJG655363:NJH655364 NTC655363:NTD655364 OCY655363:OCZ655364 OMU655363:OMV655364 OWQ655363:OWR655364 PGM655363:PGN655364 PQI655363:PQJ655364 QAE655363:QAF655364 QKA655363:QKB655364 QTW655363:QTX655364 RDS655363:RDT655364 RNO655363:RNP655364 RXK655363:RXL655364 SHG655363:SHH655364 SRC655363:SRD655364 TAY655363:TAZ655364 TKU655363:TKV655364 TUQ655363:TUR655364 UEM655363:UEN655364 UOI655363:UOJ655364 UYE655363:UYF655364 VIA655363:VIB655364 VRW655363:VRX655364 WBS655363:WBT655364 WLO655363:WLP655364 WVK655363:WVL655364 IY720899:IZ720900 SU720899:SV720900 ACQ720899:ACR720900 AMM720899:AMN720900 AWI720899:AWJ720900 BGE720899:BGF720900 BQA720899:BQB720900 BZW720899:BZX720900 CJS720899:CJT720900 CTO720899:CTP720900 DDK720899:DDL720900 DNG720899:DNH720900 DXC720899:DXD720900 EGY720899:EGZ720900 EQU720899:EQV720900 FAQ720899:FAR720900 FKM720899:FKN720900 FUI720899:FUJ720900 GEE720899:GEF720900 GOA720899:GOB720900 GXW720899:GXX720900 HHS720899:HHT720900 HRO720899:HRP720900 IBK720899:IBL720900 ILG720899:ILH720900 IVC720899:IVD720900 JEY720899:JEZ720900 JOU720899:JOV720900 JYQ720899:JYR720900 KIM720899:KIN720900 KSI720899:KSJ720900 LCE720899:LCF720900 LMA720899:LMB720900 LVW720899:LVX720900 MFS720899:MFT720900 MPO720899:MPP720900 MZK720899:MZL720900 NJG720899:NJH720900 NTC720899:NTD720900 OCY720899:OCZ720900 OMU720899:OMV720900 OWQ720899:OWR720900 PGM720899:PGN720900 PQI720899:PQJ720900 QAE720899:QAF720900 QKA720899:QKB720900 QTW720899:QTX720900 RDS720899:RDT720900 RNO720899:RNP720900 RXK720899:RXL720900 SHG720899:SHH720900 SRC720899:SRD720900 TAY720899:TAZ720900 TKU720899:TKV720900 TUQ720899:TUR720900 UEM720899:UEN720900 UOI720899:UOJ720900 UYE720899:UYF720900 VIA720899:VIB720900 VRW720899:VRX720900 WBS720899:WBT720900 WLO720899:WLP720900 WVK720899:WVL720900 IY786435:IZ786436 SU786435:SV786436 ACQ786435:ACR786436 AMM786435:AMN786436 AWI786435:AWJ786436 BGE786435:BGF786436 BQA786435:BQB786436 BZW786435:BZX786436 CJS786435:CJT786436 CTO786435:CTP786436 DDK786435:DDL786436 DNG786435:DNH786436 DXC786435:DXD786436 EGY786435:EGZ786436 EQU786435:EQV786436 FAQ786435:FAR786436 FKM786435:FKN786436 FUI786435:FUJ786436 GEE786435:GEF786436 GOA786435:GOB786436 GXW786435:GXX786436 HHS786435:HHT786436 HRO786435:HRP786436 IBK786435:IBL786436 ILG786435:ILH786436 IVC786435:IVD786436 JEY786435:JEZ786436 JOU786435:JOV786436 JYQ786435:JYR786436 KIM786435:KIN786436 KSI786435:KSJ786436 LCE786435:LCF786436 LMA786435:LMB786436 LVW786435:LVX786436 MFS786435:MFT786436 MPO786435:MPP786436 MZK786435:MZL786436 NJG786435:NJH786436 NTC786435:NTD786436 OCY786435:OCZ786436 OMU786435:OMV786436 OWQ786435:OWR786436 PGM786435:PGN786436 PQI786435:PQJ786436 QAE786435:QAF786436 QKA786435:QKB786436 QTW786435:QTX786436 RDS786435:RDT786436 RNO786435:RNP786436 RXK786435:RXL786436 SHG786435:SHH786436 SRC786435:SRD786436 TAY786435:TAZ786436 TKU786435:TKV786436 TUQ786435:TUR786436 UEM786435:UEN786436 UOI786435:UOJ786436 UYE786435:UYF786436 VIA786435:VIB786436 VRW786435:VRX786436 WBS786435:WBT786436 WLO786435:WLP786436 WVK786435:WVL786436 IY851971:IZ851972 SU851971:SV851972 ACQ851971:ACR851972 AMM851971:AMN851972 AWI851971:AWJ851972 BGE851971:BGF851972 BQA851971:BQB851972 BZW851971:BZX851972 CJS851971:CJT851972 CTO851971:CTP851972 DDK851971:DDL851972 DNG851971:DNH851972 DXC851971:DXD851972 EGY851971:EGZ851972 EQU851971:EQV851972 FAQ851971:FAR851972 FKM851971:FKN851972 FUI851971:FUJ851972 GEE851971:GEF851972 GOA851971:GOB851972 GXW851971:GXX851972 HHS851971:HHT851972 HRO851971:HRP851972 IBK851971:IBL851972 ILG851971:ILH851972 IVC851971:IVD851972 JEY851971:JEZ851972 JOU851971:JOV851972 JYQ851971:JYR851972 KIM851971:KIN851972 KSI851971:KSJ851972 LCE851971:LCF851972 LMA851971:LMB851972 LVW851971:LVX851972 MFS851971:MFT851972 MPO851971:MPP851972 MZK851971:MZL851972 NJG851971:NJH851972 NTC851971:NTD851972 OCY851971:OCZ851972 OMU851971:OMV851972 OWQ851971:OWR851972 PGM851971:PGN851972 PQI851971:PQJ851972 QAE851971:QAF851972 QKA851971:QKB851972 QTW851971:QTX851972 RDS851971:RDT851972 RNO851971:RNP851972 RXK851971:RXL851972 SHG851971:SHH851972 SRC851971:SRD851972 TAY851971:TAZ851972 TKU851971:TKV851972 TUQ851971:TUR851972 UEM851971:UEN851972 UOI851971:UOJ851972 UYE851971:UYF851972 VIA851971:VIB851972 VRW851971:VRX851972 WBS851971:WBT851972 WLO851971:WLP851972 WVK851971:WVL851972 IY917507:IZ917508 SU917507:SV917508 ACQ917507:ACR917508 AMM917507:AMN917508 AWI917507:AWJ917508 BGE917507:BGF917508 BQA917507:BQB917508 BZW917507:BZX917508 CJS917507:CJT917508 CTO917507:CTP917508 DDK917507:DDL917508 DNG917507:DNH917508 DXC917507:DXD917508 EGY917507:EGZ917508 EQU917507:EQV917508 FAQ917507:FAR917508 FKM917507:FKN917508 FUI917507:FUJ917508 GEE917507:GEF917508 GOA917507:GOB917508 GXW917507:GXX917508 HHS917507:HHT917508 HRO917507:HRP917508 IBK917507:IBL917508 ILG917507:ILH917508 IVC917507:IVD917508 JEY917507:JEZ917508 JOU917507:JOV917508 JYQ917507:JYR917508 KIM917507:KIN917508 KSI917507:KSJ917508 LCE917507:LCF917508 LMA917507:LMB917508 LVW917507:LVX917508 MFS917507:MFT917508 MPO917507:MPP917508 MZK917507:MZL917508 NJG917507:NJH917508 NTC917507:NTD917508 OCY917507:OCZ917508 OMU917507:OMV917508 OWQ917507:OWR917508 PGM917507:PGN917508 PQI917507:PQJ917508 QAE917507:QAF917508 QKA917507:QKB917508 QTW917507:QTX917508 RDS917507:RDT917508 RNO917507:RNP917508 RXK917507:RXL917508 SHG917507:SHH917508 SRC917507:SRD917508 TAY917507:TAZ917508 TKU917507:TKV917508 TUQ917507:TUR917508 UEM917507:UEN917508 UOI917507:UOJ917508 UYE917507:UYF917508 VIA917507:VIB917508 VRW917507:VRX917508 WBS917507:WBT917508 WLO917507:WLP917508 WVK917507:WVL917508 IY983043:IZ983044 SU983043:SV983044 ACQ983043:ACR983044 AMM983043:AMN983044 AWI983043:AWJ983044 BGE983043:BGF983044 BQA983043:BQB983044 BZW983043:BZX983044 CJS983043:CJT983044 CTO983043:CTP983044 DDK983043:DDL983044 DNG983043:DNH983044 DXC983043:DXD983044 EGY983043:EGZ983044 EQU983043:EQV983044 FAQ983043:FAR983044 FKM983043:FKN983044 FUI983043:FUJ983044 GEE983043:GEF983044 GOA983043:GOB983044 GXW983043:GXX983044 HHS983043:HHT983044 HRO983043:HRP983044 IBK983043:IBL983044 ILG983043:ILH983044 IVC983043:IVD983044 JEY983043:JEZ983044 JOU983043:JOV983044 JYQ983043:JYR983044 KIM983043:KIN983044 KSI983043:KSJ983044 LCE983043:LCF983044 LMA983043:LMB983044 LVW983043:LVX983044 MFS983043:MFT983044 MPO983043:MPP983044 MZK983043:MZL983044 NJG983043:NJH983044 NTC983043:NTD983044 OCY983043:OCZ983044 OMU983043:OMV983044 OWQ983043:OWR983044 PGM983043:PGN983044 PQI983043:PQJ983044 QAE983043:QAF983044 QKA983043:QKB983044 QTW983043:QTX983044 RDS983043:RDT983044 RNO983043:RNP983044 RXK983043:RXL983044 SHG983043:SHH983044 SRC983043:SRD983044 TAY983043:TAZ983044 TKU983043:TKV983044 TUQ983043:TUR983044 UEM983043:UEN983044 UOI983043:UOJ983044 UYE983043:UYF983044 VIA983043:VIB983044 VRW983043:VRX983044 G65503:H65504 G131039:H131040 G196575:H196576 G262111:H262112 G327647:H327648 G393183:H393184 G458719:H458720 G524255:H524256 G589791:H589792 G655327:H655328 G720863:H720864 G786399:H786400 G851935:H851936 G917471:H917472 G983007:H983008 G65509:H65510 G131045:H131046 G196581:H196582 G262117:H262118 G327653:H327654 G393189:H393190 G458725:H458726 G524261:H524262 G589797:H589798 G655333:H655334 G720869:H720870 G786405:H786406 G851941:H851942 G917477:H917478 G983013:H983014 M131045:N131046 M196581:N196582 M262117:N262118 M327653:N327654 M393189:N393190 M458725:N458726 M524261:N524262 M589797:N589798 M655333:N655334 M720869:N720870 M786405:N786406 M851941:N851942 M917477:N917478 M983013:N983014 M65503:N65504 M131039:N131040 M196575:N196576 M262111:N262112 M327647:N327648 M393183:N393184 M458719:N458720 M524255:N524256 M589791:N589792 M655327:N655328 M720863:N720864 M786399:N786400 M851935:N851936 M917471:N917472 M983007:N983008 M65509:N65510 J196581:K196582 J262117:K262118 J327653:K327654 J393189:K393190 J458725:K458726 J524261:K524262 J589797:K589798 J655333:K655334 J720869:K720870 J786405:K786406 J851941:K851942 J917477:K917478 J983013:K983014 J65503:K65504 J131039:K131040 J196575:K196576 J262111:K262112 J327647:K327648 J393183:K393184 J458719:K458720 J524255:K524256 J589791:K589792 J655327:K655328 J720863:K720864 J786399:K786400 J851935:K851936 J917471:K917472 J983007:K983008 J65509:K65510 J131045:K131046 BGH7:BGI9 JB7:JC9 AWL7:AWM9 AMP7:AMQ9 ACT7:ACU9 SX7:SY9 WVK7:WVL9 WLO7:WLP9 WBS7:WBT9 VRW7:VRX9 VIA7:VIB9 UYE7:UYF9 UOI7:UOJ9 UEM7:UEN9 TUQ7:TUR9 TKU7:TKV9 TAY7:TAZ9 SRC7:SRD9 SHG7:SHH9 RXK7:RXL9 RNO7:RNP9 RDS7:RDT9 QTW7:QTX9 QKA7:QKB9 QAE7:QAF9 PQI7:PQJ9 PGM7:PGN9 OWQ7:OWR9 OMU7:OMV9 OCY7:OCZ9 NTC7:NTD9 NJG7:NJH9 MZK7:MZL9 MPO7:MPP9 MFS7:MFT9 LVW7:LVX9 LMA7:LMB9 LCE7:LCF9 KSI7:KSJ9 KIM7:KIN9 JYQ7:JYR9 JOU7:JOV9 JEY7:JEZ9 IVC7:IVD9 ILG7:ILH9 IBK7:IBL9 HRO7:HRP9 HHS7:HHT9 GXW7:GXX9 GOA7:GOB9 GEE7:GEF9 FUI7:FUJ9 FKM7:FKN9 FAQ7:FAR9 EQU7:EQV9 EGY7:EGZ9 DXC7:DXD9 DNG7:DNH9 DDK7:DDL9 CTO7:CTP9 CJS7:CJT9 BZW7:BZX9 BQA7:BQB9 BGE7:BGF9 AWI7:AWJ9 AMM7:AMN9 ACQ7:ACR9 SU7:SV9 IY7:IZ9 WVH7:WVI9 WLL7:WLM9 WBP7:WBQ9 VRT7:VRU9 VHX7:VHY9 UYB7:UYC9 UOF7:UOG9 UEJ7:UEK9 TUN7:TUO9 TKR7:TKS9 TAV7:TAW9 SQZ7:SRA9 SHD7:SHE9 RXH7:RXI9 RNL7:RNM9 RDP7:RDQ9 QTT7:QTU9 QJX7:QJY9 QAB7:QAC9 PQF7:PQG9 PGJ7:PGK9 OWN7:OWO9 OMR7:OMS9 OCV7:OCW9 NSZ7:NTA9 NJD7:NJE9 MZH7:MZI9 MPL7:MPM9 MFP7:MFQ9 LVT7:LVU9 LLX7:LLY9 LCB7:LCC9 KSF7:KSG9 KIJ7:KIK9 JYN7:JYO9 JOR7:JOS9 JEV7:JEW9 IUZ7:IVA9 ILD7:ILE9 IBH7:IBI9 HRL7:HRM9 HHP7:HHQ9 GXT7:GXU9 GNX7:GNY9 GEB7:GEC9 FUF7:FUG9 FKJ7:FKK9 FAN7:FAO9 EQR7:EQS9 EGV7:EGW9 DWZ7:DXA9 DND7:DNE9 DDH7:DDI9 CTL7:CTM9 CJP7:CJQ9 BZT7:BZU9 BPX7:BPY9 BGB7:BGC9 AWF7:AWG9 AMJ7:AMK9 ACN7:ACO9 SR7:SS9 IV7:IW9 WVN7:WVO9 WLR7:WLS9 WBV7:WBW9 VRZ7:VSA9 VID7:VIE9 UYH7:UYI9 UOL7:UOM9 UEP7:UEQ9 TUT7:TUU9 TKX7:TKY9 TBB7:TBC9 SRF7:SRG9 SHJ7:SHK9 RXN7:RXO9 RNR7:RNS9 RDV7:RDW9 QTZ7:QUA9 QKD7:QKE9 QAH7:QAI9 PQL7:PQM9 PGP7:PGQ9 OWT7:OWU9 OMX7:OMY9 ODB7:ODC9 NTF7:NTG9 NJJ7:NJK9 MZN7:MZO9 MPR7:MPS9 MFV7:MFW9 LVZ7:LWA9 LMD7:LME9 LCH7:LCI9 KSL7:KSM9 KIP7:KIQ9 JYT7:JYU9 JOX7:JOY9 JFB7:JFC9 IVF7:IVG9 ILJ7:ILK9 IBN7:IBO9 HRR7:HRS9 HHV7:HHW9 GXZ7:GYA9 GOD7:GOE9 GEH7:GEI9 FUL7:FUM9 FKP7:FKQ9 FAT7:FAU9 EQX7:EQY9 EHB7:EHC9 DXF7:DXG9 DNJ7:DNK9 DDN7:DDO9 CTR7:CTS9 CJV7:CJW9 BZZ7:CAA9 BQD7:BQE9" xr:uid="{00000000-0002-0000-0F00-000000000000}"/>
    <dataValidation allowBlank="1" showErrorMessage="1" prompt="Sólo para Instituciones PRIVADAS." sqref="F6:F9 I6:N9 G6:H6 G8:H9" xr:uid="{00000000-0002-0000-0F00-000001000000}"/>
  </dataValidations>
  <printOptions horizontalCentered="1"/>
  <pageMargins left="0.39370078740157483" right="0.39370078740157483" top="0.59055118110236227" bottom="0.43307086614173229" header="0.31496062992125984" footer="0.19685039370078741"/>
  <pageSetup scale="91" orientation="landscape" r:id="rId1"/>
  <headerFooter>
    <oddHeader>&amp;L&amp;G</oddHeader>
    <oddFooter>&amp;R&amp;"Carlito,Negrita"Técnica Nocturna&amp;"Carlito,Normal", 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1">
    <pageSetUpPr fitToPage="1"/>
  </sheetPr>
  <dimension ref="A1:T22"/>
  <sheetViews>
    <sheetView showGridLines="0" zoomScale="95" zoomScaleNormal="95" workbookViewId="0"/>
  </sheetViews>
  <sheetFormatPr baseColWidth="10" defaultRowHeight="15" x14ac:dyDescent="0.25"/>
  <cols>
    <col min="1" max="1" width="4.7109375" style="57" customWidth="1"/>
    <col min="2" max="2" width="34" style="60" customWidth="1"/>
    <col min="3" max="14" width="8.5703125" style="60" customWidth="1"/>
    <col min="15" max="250" width="11.42578125" style="60"/>
    <col min="251" max="251" width="32.28515625" style="60" customWidth="1"/>
    <col min="252" max="263" width="8.5703125" style="60" customWidth="1"/>
    <col min="264" max="506" width="11.42578125" style="60"/>
    <col min="507" max="507" width="32.28515625" style="60" customWidth="1"/>
    <col min="508" max="519" width="8.5703125" style="60" customWidth="1"/>
    <col min="520" max="762" width="11.42578125" style="60"/>
    <col min="763" max="763" width="32.28515625" style="60" customWidth="1"/>
    <col min="764" max="775" width="8.5703125" style="60" customWidth="1"/>
    <col min="776" max="1018" width="11.42578125" style="60"/>
    <col min="1019" max="1019" width="32.28515625" style="60" customWidth="1"/>
    <col min="1020" max="1031" width="8.5703125" style="60" customWidth="1"/>
    <col min="1032" max="1274" width="11.42578125" style="60"/>
    <col min="1275" max="1275" width="32.28515625" style="60" customWidth="1"/>
    <col min="1276" max="1287" width="8.5703125" style="60" customWidth="1"/>
    <col min="1288" max="1530" width="11.42578125" style="60"/>
    <col min="1531" max="1531" width="32.28515625" style="60" customWidth="1"/>
    <col min="1532" max="1543" width="8.5703125" style="60" customWidth="1"/>
    <col min="1544" max="1786" width="11.42578125" style="60"/>
    <col min="1787" max="1787" width="32.28515625" style="60" customWidth="1"/>
    <col min="1788" max="1799" width="8.5703125" style="60" customWidth="1"/>
    <col min="1800" max="2042" width="11.42578125" style="60"/>
    <col min="2043" max="2043" width="32.28515625" style="60" customWidth="1"/>
    <col min="2044" max="2055" width="8.5703125" style="60" customWidth="1"/>
    <col min="2056" max="2298" width="11.42578125" style="60"/>
    <col min="2299" max="2299" width="32.28515625" style="60" customWidth="1"/>
    <col min="2300" max="2311" width="8.5703125" style="60" customWidth="1"/>
    <col min="2312" max="2554" width="11.42578125" style="60"/>
    <col min="2555" max="2555" width="32.28515625" style="60" customWidth="1"/>
    <col min="2556" max="2567" width="8.5703125" style="60" customWidth="1"/>
    <col min="2568" max="2810" width="11.42578125" style="60"/>
    <col min="2811" max="2811" width="32.28515625" style="60" customWidth="1"/>
    <col min="2812" max="2823" width="8.5703125" style="60" customWidth="1"/>
    <col min="2824" max="3066" width="11.42578125" style="60"/>
    <col min="3067" max="3067" width="32.28515625" style="60" customWidth="1"/>
    <col min="3068" max="3079" width="8.5703125" style="60" customWidth="1"/>
    <col min="3080" max="3322" width="11.42578125" style="60"/>
    <col min="3323" max="3323" width="32.28515625" style="60" customWidth="1"/>
    <col min="3324" max="3335" width="8.5703125" style="60" customWidth="1"/>
    <col min="3336" max="3578" width="11.42578125" style="60"/>
    <col min="3579" max="3579" width="32.28515625" style="60" customWidth="1"/>
    <col min="3580" max="3591" width="8.5703125" style="60" customWidth="1"/>
    <col min="3592" max="3834" width="11.42578125" style="60"/>
    <col min="3835" max="3835" width="32.28515625" style="60" customWidth="1"/>
    <col min="3836" max="3847" width="8.5703125" style="60" customWidth="1"/>
    <col min="3848" max="4090" width="11.42578125" style="60"/>
    <col min="4091" max="4091" width="32.28515625" style="60" customWidth="1"/>
    <col min="4092" max="4103" width="8.5703125" style="60" customWidth="1"/>
    <col min="4104" max="4346" width="11.42578125" style="60"/>
    <col min="4347" max="4347" width="32.28515625" style="60" customWidth="1"/>
    <col min="4348" max="4359" width="8.5703125" style="60" customWidth="1"/>
    <col min="4360" max="4602" width="11.42578125" style="60"/>
    <col min="4603" max="4603" width="32.28515625" style="60" customWidth="1"/>
    <col min="4604" max="4615" width="8.5703125" style="60" customWidth="1"/>
    <col min="4616" max="4858" width="11.42578125" style="60"/>
    <col min="4859" max="4859" width="32.28515625" style="60" customWidth="1"/>
    <col min="4860" max="4871" width="8.5703125" style="60" customWidth="1"/>
    <col min="4872" max="5114" width="11.42578125" style="60"/>
    <col min="5115" max="5115" width="32.28515625" style="60" customWidth="1"/>
    <col min="5116" max="5127" width="8.5703125" style="60" customWidth="1"/>
    <col min="5128" max="5370" width="11.42578125" style="60"/>
    <col min="5371" max="5371" width="32.28515625" style="60" customWidth="1"/>
    <col min="5372" max="5383" width="8.5703125" style="60" customWidth="1"/>
    <col min="5384" max="5626" width="11.42578125" style="60"/>
    <col min="5627" max="5627" width="32.28515625" style="60" customWidth="1"/>
    <col min="5628" max="5639" width="8.5703125" style="60" customWidth="1"/>
    <col min="5640" max="5882" width="11.42578125" style="60"/>
    <col min="5883" max="5883" width="32.28515625" style="60" customWidth="1"/>
    <col min="5884" max="5895" width="8.5703125" style="60" customWidth="1"/>
    <col min="5896" max="6138" width="11.42578125" style="60"/>
    <col min="6139" max="6139" width="32.28515625" style="60" customWidth="1"/>
    <col min="6140" max="6151" width="8.5703125" style="60" customWidth="1"/>
    <col min="6152" max="6394" width="11.42578125" style="60"/>
    <col min="6395" max="6395" width="32.28515625" style="60" customWidth="1"/>
    <col min="6396" max="6407" width="8.5703125" style="60" customWidth="1"/>
    <col min="6408" max="6650" width="11.42578125" style="60"/>
    <col min="6651" max="6651" width="32.28515625" style="60" customWidth="1"/>
    <col min="6652" max="6663" width="8.5703125" style="60" customWidth="1"/>
    <col min="6664" max="6906" width="11.42578125" style="60"/>
    <col min="6907" max="6907" width="32.28515625" style="60" customWidth="1"/>
    <col min="6908" max="6919" width="8.5703125" style="60" customWidth="1"/>
    <col min="6920" max="7162" width="11.42578125" style="60"/>
    <col min="7163" max="7163" width="32.28515625" style="60" customWidth="1"/>
    <col min="7164" max="7175" width="8.5703125" style="60" customWidth="1"/>
    <col min="7176" max="7418" width="11.42578125" style="60"/>
    <col min="7419" max="7419" width="32.28515625" style="60" customWidth="1"/>
    <col min="7420" max="7431" width="8.5703125" style="60" customWidth="1"/>
    <col min="7432" max="7674" width="11.42578125" style="60"/>
    <col min="7675" max="7675" width="32.28515625" style="60" customWidth="1"/>
    <col min="7676" max="7687" width="8.5703125" style="60" customWidth="1"/>
    <col min="7688" max="7930" width="11.42578125" style="60"/>
    <col min="7931" max="7931" width="32.28515625" style="60" customWidth="1"/>
    <col min="7932" max="7943" width="8.5703125" style="60" customWidth="1"/>
    <col min="7944" max="8186" width="11.42578125" style="60"/>
    <col min="8187" max="8187" width="32.28515625" style="60" customWidth="1"/>
    <col min="8188" max="8199" width="8.5703125" style="60" customWidth="1"/>
    <col min="8200" max="8442" width="11.42578125" style="60"/>
    <col min="8443" max="8443" width="32.28515625" style="60" customWidth="1"/>
    <col min="8444" max="8455" width="8.5703125" style="60" customWidth="1"/>
    <col min="8456" max="8698" width="11.42578125" style="60"/>
    <col min="8699" max="8699" width="32.28515625" style="60" customWidth="1"/>
    <col min="8700" max="8711" width="8.5703125" style="60" customWidth="1"/>
    <col min="8712" max="8954" width="11.42578125" style="60"/>
    <col min="8955" max="8955" width="32.28515625" style="60" customWidth="1"/>
    <col min="8956" max="8967" width="8.5703125" style="60" customWidth="1"/>
    <col min="8968" max="9210" width="11.42578125" style="60"/>
    <col min="9211" max="9211" width="32.28515625" style="60" customWidth="1"/>
    <col min="9212" max="9223" width="8.5703125" style="60" customWidth="1"/>
    <col min="9224" max="9466" width="11.42578125" style="60"/>
    <col min="9467" max="9467" width="32.28515625" style="60" customWidth="1"/>
    <col min="9468" max="9479" width="8.5703125" style="60" customWidth="1"/>
    <col min="9480" max="9722" width="11.42578125" style="60"/>
    <col min="9723" max="9723" width="32.28515625" style="60" customWidth="1"/>
    <col min="9724" max="9735" width="8.5703125" style="60" customWidth="1"/>
    <col min="9736" max="9978" width="11.42578125" style="60"/>
    <col min="9979" max="9979" width="32.28515625" style="60" customWidth="1"/>
    <col min="9980" max="9991" width="8.5703125" style="60" customWidth="1"/>
    <col min="9992" max="10234" width="11.42578125" style="60"/>
    <col min="10235" max="10235" width="32.28515625" style="60" customWidth="1"/>
    <col min="10236" max="10247" width="8.5703125" style="60" customWidth="1"/>
    <col min="10248" max="10490" width="11.42578125" style="60"/>
    <col min="10491" max="10491" width="32.28515625" style="60" customWidth="1"/>
    <col min="10492" max="10503" width="8.5703125" style="60" customWidth="1"/>
    <col min="10504" max="10746" width="11.42578125" style="60"/>
    <col min="10747" max="10747" width="32.28515625" style="60" customWidth="1"/>
    <col min="10748" max="10759" width="8.5703125" style="60" customWidth="1"/>
    <col min="10760" max="11002" width="11.42578125" style="60"/>
    <col min="11003" max="11003" width="32.28515625" style="60" customWidth="1"/>
    <col min="11004" max="11015" width="8.5703125" style="60" customWidth="1"/>
    <col min="11016" max="11258" width="11.42578125" style="60"/>
    <col min="11259" max="11259" width="32.28515625" style="60" customWidth="1"/>
    <col min="11260" max="11271" width="8.5703125" style="60" customWidth="1"/>
    <col min="11272" max="11514" width="11.42578125" style="60"/>
    <col min="11515" max="11515" width="32.28515625" style="60" customWidth="1"/>
    <col min="11516" max="11527" width="8.5703125" style="60" customWidth="1"/>
    <col min="11528" max="11770" width="11.42578125" style="60"/>
    <col min="11771" max="11771" width="32.28515625" style="60" customWidth="1"/>
    <col min="11772" max="11783" width="8.5703125" style="60" customWidth="1"/>
    <col min="11784" max="12026" width="11.42578125" style="60"/>
    <col min="12027" max="12027" width="32.28515625" style="60" customWidth="1"/>
    <col min="12028" max="12039" width="8.5703125" style="60" customWidth="1"/>
    <col min="12040" max="12282" width="11.42578125" style="60"/>
    <col min="12283" max="12283" width="32.28515625" style="60" customWidth="1"/>
    <col min="12284" max="12295" width="8.5703125" style="60" customWidth="1"/>
    <col min="12296" max="12538" width="11.42578125" style="60"/>
    <col min="12539" max="12539" width="32.28515625" style="60" customWidth="1"/>
    <col min="12540" max="12551" width="8.5703125" style="60" customWidth="1"/>
    <col min="12552" max="12794" width="11.42578125" style="60"/>
    <col min="12795" max="12795" width="32.28515625" style="60" customWidth="1"/>
    <col min="12796" max="12807" width="8.5703125" style="60" customWidth="1"/>
    <col min="12808" max="13050" width="11.42578125" style="60"/>
    <col min="13051" max="13051" width="32.28515625" style="60" customWidth="1"/>
    <col min="13052" max="13063" width="8.5703125" style="60" customWidth="1"/>
    <col min="13064" max="13306" width="11.42578125" style="60"/>
    <col min="13307" max="13307" width="32.28515625" style="60" customWidth="1"/>
    <col min="13308" max="13319" width="8.5703125" style="60" customWidth="1"/>
    <col min="13320" max="13562" width="11.42578125" style="60"/>
    <col min="13563" max="13563" width="32.28515625" style="60" customWidth="1"/>
    <col min="13564" max="13575" width="8.5703125" style="60" customWidth="1"/>
    <col min="13576" max="13818" width="11.42578125" style="60"/>
    <col min="13819" max="13819" width="32.28515625" style="60" customWidth="1"/>
    <col min="13820" max="13831" width="8.5703125" style="60" customWidth="1"/>
    <col min="13832" max="14074" width="11.42578125" style="60"/>
    <col min="14075" max="14075" width="32.28515625" style="60" customWidth="1"/>
    <col min="14076" max="14087" width="8.5703125" style="60" customWidth="1"/>
    <col min="14088" max="14330" width="11.42578125" style="60"/>
    <col min="14331" max="14331" width="32.28515625" style="60" customWidth="1"/>
    <col min="14332" max="14343" width="8.5703125" style="60" customWidth="1"/>
    <col min="14344" max="14586" width="11.42578125" style="60"/>
    <col min="14587" max="14587" width="32.28515625" style="60" customWidth="1"/>
    <col min="14588" max="14599" width="8.5703125" style="60" customWidth="1"/>
    <col min="14600" max="14842" width="11.42578125" style="60"/>
    <col min="14843" max="14843" width="32.28515625" style="60" customWidth="1"/>
    <col min="14844" max="14855" width="8.5703125" style="60" customWidth="1"/>
    <col min="14856" max="15098" width="11.42578125" style="60"/>
    <col min="15099" max="15099" width="32.28515625" style="60" customWidth="1"/>
    <col min="15100" max="15111" width="8.5703125" style="60" customWidth="1"/>
    <col min="15112" max="15354" width="11.42578125" style="60"/>
    <col min="15355" max="15355" width="32.28515625" style="60" customWidth="1"/>
    <col min="15356" max="15367" width="8.5703125" style="60" customWidth="1"/>
    <col min="15368" max="15610" width="11.42578125" style="60"/>
    <col min="15611" max="15611" width="32.28515625" style="60" customWidth="1"/>
    <col min="15612" max="15623" width="8.5703125" style="60" customWidth="1"/>
    <col min="15624" max="15866" width="11.42578125" style="60"/>
    <col min="15867" max="15867" width="32.28515625" style="60" customWidth="1"/>
    <col min="15868" max="15879" width="8.5703125" style="60" customWidth="1"/>
    <col min="15880" max="16122" width="11.42578125" style="60"/>
    <col min="16123" max="16123" width="32.28515625" style="60" customWidth="1"/>
    <col min="16124" max="16135" width="8.5703125" style="60" customWidth="1"/>
    <col min="16136" max="16371" width="11.42578125" style="60"/>
    <col min="16372" max="16378" width="11.42578125" style="60" customWidth="1"/>
    <col min="16379" max="16384" width="11.42578125" style="60"/>
  </cols>
  <sheetData>
    <row r="1" spans="1:20" ht="18.75" x14ac:dyDescent="0.25">
      <c r="A1" s="382">
        <v>1</v>
      </c>
      <c r="B1" s="28" t="s">
        <v>428</v>
      </c>
      <c r="C1" s="58"/>
      <c r="D1" s="58"/>
      <c r="E1" s="58"/>
      <c r="F1" s="58"/>
      <c r="G1" s="58"/>
      <c r="H1" s="58"/>
    </row>
    <row r="2" spans="1:20" ht="21" x14ac:dyDescent="0.25">
      <c r="A2" s="382">
        <v>2</v>
      </c>
      <c r="B2" s="28" t="s">
        <v>843</v>
      </c>
      <c r="C2" s="58"/>
      <c r="D2" s="58"/>
      <c r="E2" s="58"/>
      <c r="F2" s="58"/>
      <c r="G2" s="58"/>
      <c r="H2" s="58"/>
      <c r="I2" s="61"/>
      <c r="J2" s="61"/>
      <c r="K2" s="61"/>
      <c r="L2" s="61"/>
      <c r="M2" s="61"/>
      <c r="N2" s="61"/>
    </row>
    <row r="3" spans="1:20" s="62" customFormat="1" ht="18.75" x14ac:dyDescent="0.25">
      <c r="A3" s="382">
        <v>3</v>
      </c>
      <c r="B3" s="31" t="s">
        <v>823</v>
      </c>
      <c r="C3" s="304"/>
      <c r="D3" s="304"/>
      <c r="E3" s="304"/>
      <c r="F3" s="304"/>
      <c r="G3" s="304"/>
      <c r="H3" s="304"/>
      <c r="I3" s="304"/>
      <c r="J3" s="305"/>
      <c r="K3" s="305"/>
      <c r="L3" s="305"/>
      <c r="M3" s="305"/>
      <c r="N3" s="305"/>
      <c r="O3" s="305"/>
      <c r="P3" s="305"/>
      <c r="Q3" s="305"/>
    </row>
    <row r="4" spans="1:20" s="8" customFormat="1" ht="19.5" thickBot="1" x14ac:dyDescent="0.35">
      <c r="A4" s="382">
        <v>4</v>
      </c>
      <c r="B4" s="381" t="s">
        <v>857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4"/>
      <c r="P4" s="214"/>
      <c r="Q4" s="214"/>
      <c r="R4" s="214"/>
      <c r="S4" s="214"/>
      <c r="T4" s="214"/>
    </row>
    <row r="5" spans="1:20" ht="28.5" customHeight="1" thickTop="1" x14ac:dyDescent="0.25">
      <c r="A5" s="382">
        <v>5</v>
      </c>
      <c r="B5" s="573" t="s">
        <v>422</v>
      </c>
      <c r="C5" s="491" t="s">
        <v>0</v>
      </c>
      <c r="D5" s="491"/>
      <c r="E5" s="491"/>
      <c r="F5" s="490" t="s">
        <v>858</v>
      </c>
      <c r="G5" s="491"/>
      <c r="H5" s="492"/>
      <c r="I5" s="490" t="s">
        <v>859</v>
      </c>
      <c r="J5" s="491"/>
      <c r="K5" s="492"/>
      <c r="L5" s="490" t="s">
        <v>1460</v>
      </c>
      <c r="M5" s="491"/>
      <c r="N5" s="491"/>
    </row>
    <row r="6" spans="1:20" ht="27.75" customHeight="1" thickBot="1" x14ac:dyDescent="0.25">
      <c r="A6" s="382">
        <v>6</v>
      </c>
      <c r="B6" s="574"/>
      <c r="C6" s="63" t="s">
        <v>0</v>
      </c>
      <c r="D6" s="64" t="s">
        <v>18</v>
      </c>
      <c r="E6" s="63" t="s">
        <v>423</v>
      </c>
      <c r="F6" s="65" t="s">
        <v>0</v>
      </c>
      <c r="G6" s="64" t="s">
        <v>18</v>
      </c>
      <c r="H6" s="66" t="s">
        <v>423</v>
      </c>
      <c r="I6" s="65" t="s">
        <v>0</v>
      </c>
      <c r="J6" s="64" t="s">
        <v>18</v>
      </c>
      <c r="K6" s="66" t="s">
        <v>423</v>
      </c>
      <c r="L6" s="63" t="s">
        <v>0</v>
      </c>
      <c r="M6" s="64" t="s">
        <v>18</v>
      </c>
      <c r="N6" s="63" t="s">
        <v>423</v>
      </c>
    </row>
    <row r="7" spans="1:20" ht="30" customHeight="1" thickTop="1" thickBot="1" x14ac:dyDescent="0.3">
      <c r="A7" s="382">
        <v>7</v>
      </c>
      <c r="B7" s="402" t="s">
        <v>0</v>
      </c>
      <c r="C7" s="453">
        <f>+D7+E7</f>
        <v>0</v>
      </c>
      <c r="D7" s="454">
        <f>SUM(D8:D10)</f>
        <v>0</v>
      </c>
      <c r="E7" s="455">
        <f>SUM(E8:E10)</f>
        <v>0</v>
      </c>
      <c r="F7" s="456">
        <f>+G7+H7</f>
        <v>0</v>
      </c>
      <c r="G7" s="454">
        <f>SUM(G8:G10)</f>
        <v>0</v>
      </c>
      <c r="H7" s="457">
        <f>SUM(H8:H10)</f>
        <v>0</v>
      </c>
      <c r="I7" s="456">
        <f>+J7+K7</f>
        <v>0</v>
      </c>
      <c r="J7" s="454">
        <f>SUM(J8:J10)</f>
        <v>0</v>
      </c>
      <c r="K7" s="457">
        <f>SUM(K8:K10)</f>
        <v>0</v>
      </c>
      <c r="L7" s="455">
        <f>+M7+N7</f>
        <v>0</v>
      </c>
      <c r="M7" s="454">
        <f>SUM(M8:M10)</f>
        <v>0</v>
      </c>
      <c r="N7" s="455">
        <f>SUM(N8:N10)</f>
        <v>0</v>
      </c>
    </row>
    <row r="8" spans="1:20" ht="30" hidden="1" customHeight="1" x14ac:dyDescent="0.25">
      <c r="A8" s="382">
        <v>8</v>
      </c>
      <c r="B8" s="302" t="s">
        <v>424</v>
      </c>
      <c r="C8" s="67">
        <f>+D8+E8</f>
        <v>0</v>
      </c>
      <c r="D8" s="68">
        <f t="shared" ref="D8:E10" si="0">+G8+J8+M8</f>
        <v>0</v>
      </c>
      <c r="E8" s="69">
        <f t="shared" si="0"/>
        <v>0</v>
      </c>
      <c r="F8" s="70">
        <f>+G8+H8</f>
        <v>0</v>
      </c>
      <c r="G8" s="313"/>
      <c r="H8" s="314"/>
      <c r="I8" s="568"/>
      <c r="J8" s="569"/>
      <c r="K8" s="570"/>
      <c r="L8" s="568"/>
      <c r="M8" s="569"/>
      <c r="N8" s="569"/>
    </row>
    <row r="9" spans="1:20" ht="30" customHeight="1" x14ac:dyDescent="0.25">
      <c r="A9" s="382">
        <v>9</v>
      </c>
      <c r="B9" s="302" t="s">
        <v>425</v>
      </c>
      <c r="C9" s="458">
        <f t="shared" ref="C9:C10" si="1">+D9+E9</f>
        <v>0</v>
      </c>
      <c r="D9" s="459">
        <f t="shared" si="0"/>
        <v>0</v>
      </c>
      <c r="E9" s="460">
        <f t="shared" si="0"/>
        <v>0</v>
      </c>
      <c r="F9" s="461">
        <f t="shared" ref="F9:F10" si="2">+G9+H9</f>
        <v>0</v>
      </c>
      <c r="G9" s="315"/>
      <c r="H9" s="316"/>
      <c r="I9" s="461">
        <f t="shared" ref="I9:I10" si="3">+J9+K9</f>
        <v>0</v>
      </c>
      <c r="J9" s="315"/>
      <c r="K9" s="316"/>
      <c r="L9" s="461">
        <f t="shared" ref="L9:L10" si="4">+M9+N9</f>
        <v>0</v>
      </c>
      <c r="M9" s="315"/>
      <c r="N9" s="319"/>
    </row>
    <row r="10" spans="1:20" ht="30" customHeight="1" thickBot="1" x14ac:dyDescent="0.3">
      <c r="A10" s="382">
        <v>10</v>
      </c>
      <c r="B10" s="303" t="s">
        <v>426</v>
      </c>
      <c r="C10" s="462">
        <f t="shared" si="1"/>
        <v>0</v>
      </c>
      <c r="D10" s="463">
        <f t="shared" si="0"/>
        <v>0</v>
      </c>
      <c r="E10" s="464">
        <f t="shared" si="0"/>
        <v>0</v>
      </c>
      <c r="F10" s="465">
        <f t="shared" si="2"/>
        <v>0</v>
      </c>
      <c r="G10" s="317"/>
      <c r="H10" s="318"/>
      <c r="I10" s="465">
        <f t="shared" si="3"/>
        <v>0</v>
      </c>
      <c r="J10" s="317"/>
      <c r="K10" s="318"/>
      <c r="L10" s="465">
        <f t="shared" si="4"/>
        <v>0</v>
      </c>
      <c r="M10" s="317"/>
      <c r="N10" s="320"/>
    </row>
    <row r="11" spans="1:20" ht="16.5" customHeight="1" thickTop="1" x14ac:dyDescent="0.25">
      <c r="A11" s="382">
        <v>11</v>
      </c>
      <c r="B11" s="575" t="s">
        <v>844</v>
      </c>
      <c r="C11" s="575"/>
      <c r="D11" s="575"/>
      <c r="E11" s="575"/>
      <c r="F11" s="73"/>
      <c r="G11" s="74" t="str">
        <f>IF(G7&gt;'Cuadro 1'!G12,"**","")</f>
        <v/>
      </c>
      <c r="H11" s="74" t="str">
        <f>IF(H7&gt;'Cuadro 1'!H12,"**","")</f>
        <v/>
      </c>
      <c r="I11" s="73"/>
      <c r="J11" s="74" t="str">
        <f>IF(J7&gt;'Cuadro 1'!J12,"**","")</f>
        <v/>
      </c>
      <c r="K11" s="74" t="str">
        <f>IF(K7&gt;'Cuadro 1'!K12,"**","")</f>
        <v/>
      </c>
      <c r="L11" s="73"/>
      <c r="M11" s="74" t="str">
        <f>IF(M7&gt;'Cuadro 1'!M12,"**","")</f>
        <v/>
      </c>
      <c r="N11" s="74" t="str">
        <f>IF(N7&gt;'Cuadro 1'!N12,"**","")</f>
        <v/>
      </c>
    </row>
    <row r="12" spans="1:20" ht="15.75" customHeight="1" x14ac:dyDescent="0.25">
      <c r="A12" s="382">
        <v>12</v>
      </c>
      <c r="B12" s="576"/>
      <c r="C12" s="576"/>
      <c r="D12" s="576"/>
      <c r="E12" s="576"/>
      <c r="F12" s="8"/>
      <c r="G12" s="572" t="str">
        <f>IF(OR(G11="**",H11="**",J11="**",K11="**",M11="**",N11="**"),"** = El total de estudiantes indicado, no puede ser mayor al total de la línea Matrícula Final del Cuadro 1.","")</f>
        <v/>
      </c>
      <c r="H12" s="572"/>
      <c r="I12" s="572"/>
      <c r="J12" s="572"/>
      <c r="K12" s="572"/>
      <c r="L12" s="572"/>
      <c r="M12" s="572"/>
      <c r="N12" s="572"/>
    </row>
    <row r="13" spans="1:20" ht="15.75" customHeight="1" x14ac:dyDescent="0.25">
      <c r="A13" s="382">
        <v>13</v>
      </c>
      <c r="B13" s="576"/>
      <c r="C13" s="576"/>
      <c r="D13" s="576"/>
      <c r="E13" s="576"/>
      <c r="G13" s="572"/>
      <c r="H13" s="572"/>
      <c r="I13" s="572"/>
      <c r="J13" s="572"/>
      <c r="K13" s="572"/>
      <c r="L13" s="572"/>
      <c r="M13" s="572"/>
      <c r="N13" s="572"/>
    </row>
    <row r="14" spans="1:20" ht="15.75" customHeight="1" x14ac:dyDescent="0.25">
      <c r="A14" s="382">
        <v>14</v>
      </c>
      <c r="B14" s="576"/>
      <c r="C14" s="576"/>
      <c r="D14" s="576"/>
      <c r="E14" s="576"/>
      <c r="G14" s="572"/>
      <c r="H14" s="572"/>
      <c r="I14" s="572"/>
      <c r="J14" s="572"/>
      <c r="K14" s="572"/>
      <c r="L14" s="572"/>
      <c r="M14" s="572"/>
      <c r="N14" s="572"/>
    </row>
    <row r="15" spans="1:20" ht="11.25" customHeight="1" x14ac:dyDescent="0.25">
      <c r="A15" s="382">
        <v>15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</row>
    <row r="16" spans="1:20" ht="21.75" customHeight="1" x14ac:dyDescent="0.25">
      <c r="A16" s="382">
        <v>16</v>
      </c>
      <c r="B16" s="53" t="s">
        <v>427</v>
      </c>
      <c r="C16" s="54"/>
      <c r="D16" s="55"/>
      <c r="E16" s="55"/>
      <c r="F16" s="8"/>
      <c r="G16" s="8"/>
      <c r="H16" s="8"/>
      <c r="I16" s="8"/>
      <c r="J16" s="8"/>
      <c r="K16" s="8"/>
      <c r="L16" s="8"/>
      <c r="M16" s="8"/>
      <c r="N16" s="8"/>
    </row>
    <row r="17" spans="1:14" ht="22.5" customHeight="1" x14ac:dyDescent="0.25">
      <c r="A17" s="382">
        <v>17</v>
      </c>
      <c r="B17" s="559"/>
      <c r="C17" s="560"/>
      <c r="D17" s="560"/>
      <c r="E17" s="560"/>
      <c r="F17" s="560"/>
      <c r="G17" s="560"/>
      <c r="H17" s="560"/>
      <c r="I17" s="560"/>
      <c r="J17" s="560"/>
      <c r="K17" s="560"/>
      <c r="L17" s="560"/>
      <c r="M17" s="560"/>
      <c r="N17" s="561"/>
    </row>
    <row r="18" spans="1:14" s="8" customFormat="1" ht="22.5" customHeight="1" x14ac:dyDescent="0.25">
      <c r="A18" s="27"/>
      <c r="B18" s="562"/>
      <c r="C18" s="563"/>
      <c r="D18" s="563"/>
      <c r="E18" s="563"/>
      <c r="F18" s="563"/>
      <c r="G18" s="563"/>
      <c r="H18" s="563"/>
      <c r="I18" s="563"/>
      <c r="J18" s="563"/>
      <c r="K18" s="563"/>
      <c r="L18" s="563"/>
      <c r="M18" s="563"/>
      <c r="N18" s="564"/>
    </row>
    <row r="19" spans="1:14" s="8" customFormat="1" ht="22.5" customHeight="1" x14ac:dyDescent="0.25">
      <c r="A19" s="27"/>
      <c r="B19" s="562"/>
      <c r="C19" s="563"/>
      <c r="D19" s="563"/>
      <c r="E19" s="563"/>
      <c r="F19" s="563"/>
      <c r="G19" s="563"/>
      <c r="H19" s="563"/>
      <c r="I19" s="563"/>
      <c r="J19" s="563"/>
      <c r="K19" s="563"/>
      <c r="L19" s="563"/>
      <c r="M19" s="563"/>
      <c r="N19" s="564"/>
    </row>
    <row r="20" spans="1:14" s="8" customFormat="1" ht="22.5" customHeight="1" x14ac:dyDescent="0.25">
      <c r="A20" s="27"/>
      <c r="B20" s="565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7"/>
    </row>
    <row r="21" spans="1:14" s="8" customFormat="1" ht="18" customHeight="1" x14ac:dyDescent="0.25">
      <c r="A21" s="27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</row>
    <row r="22" spans="1:14" s="8" customFormat="1" ht="18" customHeight="1" x14ac:dyDescent="0.25">
      <c r="A22" s="27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</row>
  </sheetData>
  <sheetProtection algorithmName="SHA-512" hashValue="KOcwOkWRi+XEkeS8b0Hzgr1A0UrwAvYftPvlhgAXhELluGtd1SfZlPwPjs1ISevGyeligpwcNtAXF2VdFT2B2A==" saltValue="ohtEZj/19oABD3UxXPZ73w==" spinCount="100000" sheet="1" objects="1" scenarios="1"/>
  <protectedRanges>
    <protectedRange sqref="M8:N10 G8:H10 J8:K10" name="Rango1_3"/>
  </protectedRanges>
  <mergeCells count="10">
    <mergeCell ref="I5:K5"/>
    <mergeCell ref="L5:N5"/>
    <mergeCell ref="B5:B6"/>
    <mergeCell ref="C5:E5"/>
    <mergeCell ref="F5:H5"/>
    <mergeCell ref="B17:N20"/>
    <mergeCell ref="I8:K8"/>
    <mergeCell ref="L8:N8"/>
    <mergeCell ref="B11:E14"/>
    <mergeCell ref="G12:N14"/>
  </mergeCells>
  <conditionalFormatting sqref="F8:F10">
    <cfRule type="cellIs" dxfId="9" priority="13" operator="equal">
      <formula>0</formula>
    </cfRule>
  </conditionalFormatting>
  <conditionalFormatting sqref="F7:N7 C7:E10">
    <cfRule type="cellIs" dxfId="8" priority="20" operator="equal">
      <formula>0</formula>
    </cfRule>
  </conditionalFormatting>
  <conditionalFormatting sqref="G12:N14">
    <cfRule type="notContainsBlanks" dxfId="7" priority="23">
      <formula>LEN(TRIM(G12))&gt;0</formula>
    </cfRule>
  </conditionalFormatting>
  <conditionalFormatting sqref="I8:I10">
    <cfRule type="cellIs" dxfId="6" priority="3" operator="equal">
      <formula>0</formula>
    </cfRule>
  </conditionalFormatting>
  <conditionalFormatting sqref="L8:L10">
    <cfRule type="cellIs" dxfId="5" priority="1" operator="equal">
      <formula>0</formula>
    </cfRule>
  </conditionalFormatting>
  <dataValidations count="3">
    <dataValidation allowBlank="1" showInputMessage="1" showErrorMessage="1" prompt="Sólo para Instituciones PRIVADAS." sqref="IV8:IW11 SR8:SS11 ACN8:ACO11 AMJ8:AMK11 AWF8:AWG11 BGB8:BGC11 BPX8:BPY11 BZT8:BZU11 CJP8:CJQ11 CTL8:CTM11 DDH8:DDI11 DND8:DNE11 DWZ8:DXA11 EGV8:EGW11 EQR8:EQS11 FAN8:FAO11 FKJ8:FKK11 FUF8:FUG11 GEB8:GEC11 GNX8:GNY11 GXT8:GXU11 HHP8:HHQ11 HRL8:HRM11 IBH8:IBI11 ILD8:ILE11 IUZ8:IVA11 JEV8:JEW11 JOR8:JOS11 JYN8:JYO11 KIJ8:KIK11 KSF8:KSG11 LCB8:LCC11 LLX8:LLY11 LVT8:LVU11 MFP8:MFQ11 MPL8:MPM11 MZH8:MZI11 NJD8:NJE11 NSZ8:NTA11 OCV8:OCW11 OMR8:OMS11 OWN8:OWO11 PGJ8:PGK11 PQF8:PQG11 QAB8:QAC11 QJX8:QJY11 QTT8:QTU11 RDP8:RDQ11 RNL8:RNM11 RXH8:RXI11 SHD8:SHE11 SQZ8:SRA11 TAV8:TAW11 TKR8:TKS11 TUN8:TUO11 UEJ8:UEK11 UOF8:UOG11 UYB8:UYC11 VHX8:VHY11 VRT8:VRU11 WBP8:WBQ11 WLL8:WLM11 WVH8:WVI11 IV65535:IW65536 SR65535:SS65536 ACN65535:ACO65536 AMJ65535:AMK65536 AWF65535:AWG65536 BGB65535:BGC65536 BPX65535:BPY65536 BZT65535:BZU65536 CJP65535:CJQ65536 CTL65535:CTM65536 DDH65535:DDI65536 DND65535:DNE65536 DWZ65535:DXA65536 EGV65535:EGW65536 EQR65535:EQS65536 FAN65535:FAO65536 FKJ65535:FKK65536 FUF65535:FUG65536 GEB65535:GEC65536 GNX65535:GNY65536 GXT65535:GXU65536 HHP65535:HHQ65536 HRL65535:HRM65536 IBH65535:IBI65536 ILD65535:ILE65536 IUZ65535:IVA65536 JEV65535:JEW65536 JOR65535:JOS65536 JYN65535:JYO65536 KIJ65535:KIK65536 KSF65535:KSG65536 LCB65535:LCC65536 LLX65535:LLY65536 LVT65535:LVU65536 MFP65535:MFQ65536 MPL65535:MPM65536 MZH65535:MZI65536 NJD65535:NJE65536 NSZ65535:NTA65536 OCV65535:OCW65536 OMR65535:OMS65536 OWN65535:OWO65536 PGJ65535:PGK65536 PQF65535:PQG65536 QAB65535:QAC65536 QJX65535:QJY65536 QTT65535:QTU65536 RDP65535:RDQ65536 RNL65535:RNM65536 RXH65535:RXI65536 SHD65535:SHE65536 SQZ65535:SRA65536 TAV65535:TAW65536 TKR65535:TKS65536 TUN65535:TUO65536 UEJ65535:UEK65536 UOF65535:UOG65536 UYB65535:UYC65536 VHX65535:VHY65536 VRT65535:VRU65536 WBP65535:WBQ65536 WLL65535:WLM65536 WVH65535:WVI65536 IV131071:IW131072 SR131071:SS131072 ACN131071:ACO131072 AMJ131071:AMK131072 AWF131071:AWG131072 BGB131071:BGC131072 BPX131071:BPY131072 BZT131071:BZU131072 CJP131071:CJQ131072 CTL131071:CTM131072 DDH131071:DDI131072 DND131071:DNE131072 DWZ131071:DXA131072 EGV131071:EGW131072 EQR131071:EQS131072 FAN131071:FAO131072 FKJ131071:FKK131072 FUF131071:FUG131072 GEB131071:GEC131072 GNX131071:GNY131072 GXT131071:GXU131072 HHP131071:HHQ131072 HRL131071:HRM131072 IBH131071:IBI131072 ILD131071:ILE131072 IUZ131071:IVA131072 JEV131071:JEW131072 JOR131071:JOS131072 JYN131071:JYO131072 KIJ131071:KIK131072 KSF131071:KSG131072 LCB131071:LCC131072 LLX131071:LLY131072 LVT131071:LVU131072 MFP131071:MFQ131072 MPL131071:MPM131072 MZH131071:MZI131072 NJD131071:NJE131072 NSZ131071:NTA131072 OCV131071:OCW131072 OMR131071:OMS131072 OWN131071:OWO131072 PGJ131071:PGK131072 PQF131071:PQG131072 QAB131071:QAC131072 QJX131071:QJY131072 QTT131071:QTU131072 RDP131071:RDQ131072 RNL131071:RNM131072 RXH131071:RXI131072 SHD131071:SHE131072 SQZ131071:SRA131072 TAV131071:TAW131072 TKR131071:TKS131072 TUN131071:TUO131072 UEJ131071:UEK131072 UOF131071:UOG131072 UYB131071:UYC131072 VHX131071:VHY131072 VRT131071:VRU131072 WBP131071:WBQ131072 WLL131071:WLM131072 WVH131071:WVI131072 IV196607:IW196608 SR196607:SS196608 ACN196607:ACO196608 AMJ196607:AMK196608 AWF196607:AWG196608 BGB196607:BGC196608 BPX196607:BPY196608 BZT196607:BZU196608 CJP196607:CJQ196608 CTL196607:CTM196608 DDH196607:DDI196608 DND196607:DNE196608 DWZ196607:DXA196608 EGV196607:EGW196608 EQR196607:EQS196608 FAN196607:FAO196608 FKJ196607:FKK196608 FUF196607:FUG196608 GEB196607:GEC196608 GNX196607:GNY196608 GXT196607:GXU196608 HHP196607:HHQ196608 HRL196607:HRM196608 IBH196607:IBI196608 ILD196607:ILE196608 IUZ196607:IVA196608 JEV196607:JEW196608 JOR196607:JOS196608 JYN196607:JYO196608 KIJ196607:KIK196608 KSF196607:KSG196608 LCB196607:LCC196608 LLX196607:LLY196608 LVT196607:LVU196608 MFP196607:MFQ196608 MPL196607:MPM196608 MZH196607:MZI196608 NJD196607:NJE196608 NSZ196607:NTA196608 OCV196607:OCW196608 OMR196607:OMS196608 OWN196607:OWO196608 PGJ196607:PGK196608 PQF196607:PQG196608 QAB196607:QAC196608 QJX196607:QJY196608 QTT196607:QTU196608 RDP196607:RDQ196608 RNL196607:RNM196608 RXH196607:RXI196608 SHD196607:SHE196608 SQZ196607:SRA196608 TAV196607:TAW196608 TKR196607:TKS196608 TUN196607:TUO196608 UEJ196607:UEK196608 UOF196607:UOG196608 UYB196607:UYC196608 VHX196607:VHY196608 VRT196607:VRU196608 WBP196607:WBQ196608 WLL196607:WLM196608 WVH196607:WVI196608 IV262143:IW262144 SR262143:SS262144 ACN262143:ACO262144 AMJ262143:AMK262144 AWF262143:AWG262144 BGB262143:BGC262144 BPX262143:BPY262144 BZT262143:BZU262144 CJP262143:CJQ262144 CTL262143:CTM262144 DDH262143:DDI262144 DND262143:DNE262144 DWZ262143:DXA262144 EGV262143:EGW262144 EQR262143:EQS262144 FAN262143:FAO262144 FKJ262143:FKK262144 FUF262143:FUG262144 GEB262143:GEC262144 GNX262143:GNY262144 GXT262143:GXU262144 HHP262143:HHQ262144 HRL262143:HRM262144 IBH262143:IBI262144 ILD262143:ILE262144 IUZ262143:IVA262144 JEV262143:JEW262144 JOR262143:JOS262144 JYN262143:JYO262144 KIJ262143:KIK262144 KSF262143:KSG262144 LCB262143:LCC262144 LLX262143:LLY262144 LVT262143:LVU262144 MFP262143:MFQ262144 MPL262143:MPM262144 MZH262143:MZI262144 NJD262143:NJE262144 NSZ262143:NTA262144 OCV262143:OCW262144 OMR262143:OMS262144 OWN262143:OWO262144 PGJ262143:PGK262144 PQF262143:PQG262144 QAB262143:QAC262144 QJX262143:QJY262144 QTT262143:QTU262144 RDP262143:RDQ262144 RNL262143:RNM262144 RXH262143:RXI262144 SHD262143:SHE262144 SQZ262143:SRA262144 TAV262143:TAW262144 TKR262143:TKS262144 TUN262143:TUO262144 UEJ262143:UEK262144 UOF262143:UOG262144 UYB262143:UYC262144 VHX262143:VHY262144 VRT262143:VRU262144 WBP262143:WBQ262144 WLL262143:WLM262144 WVH262143:WVI262144 IV327679:IW327680 SR327679:SS327680 ACN327679:ACO327680 AMJ327679:AMK327680 AWF327679:AWG327680 BGB327679:BGC327680 BPX327679:BPY327680 BZT327679:BZU327680 CJP327679:CJQ327680 CTL327679:CTM327680 DDH327679:DDI327680 DND327679:DNE327680 DWZ327679:DXA327680 EGV327679:EGW327680 EQR327679:EQS327680 FAN327679:FAO327680 FKJ327679:FKK327680 FUF327679:FUG327680 GEB327679:GEC327680 GNX327679:GNY327680 GXT327679:GXU327680 HHP327679:HHQ327680 HRL327679:HRM327680 IBH327679:IBI327680 ILD327679:ILE327680 IUZ327679:IVA327680 JEV327679:JEW327680 JOR327679:JOS327680 JYN327679:JYO327680 KIJ327679:KIK327680 KSF327679:KSG327680 LCB327679:LCC327680 LLX327679:LLY327680 LVT327679:LVU327680 MFP327679:MFQ327680 MPL327679:MPM327680 MZH327679:MZI327680 NJD327679:NJE327680 NSZ327679:NTA327680 OCV327679:OCW327680 OMR327679:OMS327680 OWN327679:OWO327680 PGJ327679:PGK327680 PQF327679:PQG327680 QAB327679:QAC327680 QJX327679:QJY327680 QTT327679:QTU327680 RDP327679:RDQ327680 RNL327679:RNM327680 RXH327679:RXI327680 SHD327679:SHE327680 SQZ327679:SRA327680 TAV327679:TAW327680 TKR327679:TKS327680 TUN327679:TUO327680 UEJ327679:UEK327680 UOF327679:UOG327680 UYB327679:UYC327680 VHX327679:VHY327680 VRT327679:VRU327680 WBP327679:WBQ327680 WLL327679:WLM327680 WVH327679:WVI327680 IV393215:IW393216 SR393215:SS393216 ACN393215:ACO393216 AMJ393215:AMK393216 AWF393215:AWG393216 BGB393215:BGC393216 BPX393215:BPY393216 BZT393215:BZU393216 CJP393215:CJQ393216 CTL393215:CTM393216 DDH393215:DDI393216 DND393215:DNE393216 DWZ393215:DXA393216 EGV393215:EGW393216 EQR393215:EQS393216 FAN393215:FAO393216 FKJ393215:FKK393216 FUF393215:FUG393216 GEB393215:GEC393216 GNX393215:GNY393216 GXT393215:GXU393216 HHP393215:HHQ393216 HRL393215:HRM393216 IBH393215:IBI393216 ILD393215:ILE393216 IUZ393215:IVA393216 JEV393215:JEW393216 JOR393215:JOS393216 JYN393215:JYO393216 KIJ393215:KIK393216 KSF393215:KSG393216 LCB393215:LCC393216 LLX393215:LLY393216 LVT393215:LVU393216 MFP393215:MFQ393216 MPL393215:MPM393216 MZH393215:MZI393216 NJD393215:NJE393216 NSZ393215:NTA393216 OCV393215:OCW393216 OMR393215:OMS393216 OWN393215:OWO393216 PGJ393215:PGK393216 PQF393215:PQG393216 QAB393215:QAC393216 QJX393215:QJY393216 QTT393215:QTU393216 RDP393215:RDQ393216 RNL393215:RNM393216 RXH393215:RXI393216 SHD393215:SHE393216 SQZ393215:SRA393216 TAV393215:TAW393216 TKR393215:TKS393216 TUN393215:TUO393216 UEJ393215:UEK393216 UOF393215:UOG393216 UYB393215:UYC393216 VHX393215:VHY393216 VRT393215:VRU393216 WBP393215:WBQ393216 WLL393215:WLM393216 WVH393215:WVI393216 IV458751:IW458752 SR458751:SS458752 ACN458751:ACO458752 AMJ458751:AMK458752 AWF458751:AWG458752 BGB458751:BGC458752 BPX458751:BPY458752 BZT458751:BZU458752 CJP458751:CJQ458752 CTL458751:CTM458752 DDH458751:DDI458752 DND458751:DNE458752 DWZ458751:DXA458752 EGV458751:EGW458752 EQR458751:EQS458752 FAN458751:FAO458752 FKJ458751:FKK458752 FUF458751:FUG458752 GEB458751:GEC458752 GNX458751:GNY458752 GXT458751:GXU458752 HHP458751:HHQ458752 HRL458751:HRM458752 IBH458751:IBI458752 ILD458751:ILE458752 IUZ458751:IVA458752 JEV458751:JEW458752 JOR458751:JOS458752 JYN458751:JYO458752 KIJ458751:KIK458752 KSF458751:KSG458752 LCB458751:LCC458752 LLX458751:LLY458752 LVT458751:LVU458752 MFP458751:MFQ458752 MPL458751:MPM458752 MZH458751:MZI458752 NJD458751:NJE458752 NSZ458751:NTA458752 OCV458751:OCW458752 OMR458751:OMS458752 OWN458751:OWO458752 PGJ458751:PGK458752 PQF458751:PQG458752 QAB458751:QAC458752 QJX458751:QJY458752 QTT458751:QTU458752 RDP458751:RDQ458752 RNL458751:RNM458752 RXH458751:RXI458752 SHD458751:SHE458752 SQZ458751:SRA458752 TAV458751:TAW458752 TKR458751:TKS458752 TUN458751:TUO458752 UEJ458751:UEK458752 UOF458751:UOG458752 UYB458751:UYC458752 VHX458751:VHY458752 VRT458751:VRU458752 WBP458751:WBQ458752 WLL458751:WLM458752 WVH458751:WVI458752 IV524287:IW524288 SR524287:SS524288 ACN524287:ACO524288 AMJ524287:AMK524288 AWF524287:AWG524288 BGB524287:BGC524288 BPX524287:BPY524288 BZT524287:BZU524288 CJP524287:CJQ524288 CTL524287:CTM524288 DDH524287:DDI524288 DND524287:DNE524288 DWZ524287:DXA524288 EGV524287:EGW524288 EQR524287:EQS524288 FAN524287:FAO524288 FKJ524287:FKK524288 FUF524287:FUG524288 GEB524287:GEC524288 GNX524287:GNY524288 GXT524287:GXU524288 HHP524287:HHQ524288 HRL524287:HRM524288 IBH524287:IBI524288 ILD524287:ILE524288 IUZ524287:IVA524288 JEV524287:JEW524288 JOR524287:JOS524288 JYN524287:JYO524288 KIJ524287:KIK524288 KSF524287:KSG524288 LCB524287:LCC524288 LLX524287:LLY524288 LVT524287:LVU524288 MFP524287:MFQ524288 MPL524287:MPM524288 MZH524287:MZI524288 NJD524287:NJE524288 NSZ524287:NTA524288 OCV524287:OCW524288 OMR524287:OMS524288 OWN524287:OWO524288 PGJ524287:PGK524288 PQF524287:PQG524288 QAB524287:QAC524288 QJX524287:QJY524288 QTT524287:QTU524288 RDP524287:RDQ524288 RNL524287:RNM524288 RXH524287:RXI524288 SHD524287:SHE524288 SQZ524287:SRA524288 TAV524287:TAW524288 TKR524287:TKS524288 TUN524287:TUO524288 UEJ524287:UEK524288 UOF524287:UOG524288 UYB524287:UYC524288 VHX524287:VHY524288 VRT524287:VRU524288 WBP524287:WBQ524288 WLL524287:WLM524288 WVH524287:WVI524288 IV589823:IW589824 SR589823:SS589824 ACN589823:ACO589824 AMJ589823:AMK589824 AWF589823:AWG589824 BGB589823:BGC589824 BPX589823:BPY589824 BZT589823:BZU589824 CJP589823:CJQ589824 CTL589823:CTM589824 DDH589823:DDI589824 DND589823:DNE589824 DWZ589823:DXA589824 EGV589823:EGW589824 EQR589823:EQS589824 FAN589823:FAO589824 FKJ589823:FKK589824 FUF589823:FUG589824 GEB589823:GEC589824 GNX589823:GNY589824 GXT589823:GXU589824 HHP589823:HHQ589824 HRL589823:HRM589824 IBH589823:IBI589824 ILD589823:ILE589824 IUZ589823:IVA589824 JEV589823:JEW589824 JOR589823:JOS589824 JYN589823:JYO589824 KIJ589823:KIK589824 KSF589823:KSG589824 LCB589823:LCC589824 LLX589823:LLY589824 LVT589823:LVU589824 MFP589823:MFQ589824 MPL589823:MPM589824 MZH589823:MZI589824 NJD589823:NJE589824 NSZ589823:NTA589824 OCV589823:OCW589824 OMR589823:OMS589824 OWN589823:OWO589824 PGJ589823:PGK589824 PQF589823:PQG589824 QAB589823:QAC589824 QJX589823:QJY589824 QTT589823:QTU589824 RDP589823:RDQ589824 RNL589823:RNM589824 RXH589823:RXI589824 SHD589823:SHE589824 SQZ589823:SRA589824 TAV589823:TAW589824 TKR589823:TKS589824 TUN589823:TUO589824 UEJ589823:UEK589824 UOF589823:UOG589824 UYB589823:UYC589824 VHX589823:VHY589824 VRT589823:VRU589824 WBP589823:WBQ589824 WLL589823:WLM589824 WVH589823:WVI589824 IV655359:IW655360 SR655359:SS655360 ACN655359:ACO655360 AMJ655359:AMK655360 AWF655359:AWG655360 BGB655359:BGC655360 BPX655359:BPY655360 BZT655359:BZU655360 CJP655359:CJQ655360 CTL655359:CTM655360 DDH655359:DDI655360 DND655359:DNE655360 DWZ655359:DXA655360 EGV655359:EGW655360 EQR655359:EQS655360 FAN655359:FAO655360 FKJ655359:FKK655360 FUF655359:FUG655360 GEB655359:GEC655360 GNX655359:GNY655360 GXT655359:GXU655360 HHP655359:HHQ655360 HRL655359:HRM655360 IBH655359:IBI655360 ILD655359:ILE655360 IUZ655359:IVA655360 JEV655359:JEW655360 JOR655359:JOS655360 JYN655359:JYO655360 KIJ655359:KIK655360 KSF655359:KSG655360 LCB655359:LCC655360 LLX655359:LLY655360 LVT655359:LVU655360 MFP655359:MFQ655360 MPL655359:MPM655360 MZH655359:MZI655360 NJD655359:NJE655360 NSZ655359:NTA655360 OCV655359:OCW655360 OMR655359:OMS655360 OWN655359:OWO655360 PGJ655359:PGK655360 PQF655359:PQG655360 QAB655359:QAC655360 QJX655359:QJY655360 QTT655359:QTU655360 RDP655359:RDQ655360 RNL655359:RNM655360 RXH655359:RXI655360 SHD655359:SHE655360 SQZ655359:SRA655360 TAV655359:TAW655360 TKR655359:TKS655360 TUN655359:TUO655360 UEJ655359:UEK655360 UOF655359:UOG655360 UYB655359:UYC655360 VHX655359:VHY655360 VRT655359:VRU655360 WBP655359:WBQ655360 WLL655359:WLM655360 WVH655359:WVI655360 IV720895:IW720896 SR720895:SS720896 ACN720895:ACO720896 AMJ720895:AMK720896 AWF720895:AWG720896 BGB720895:BGC720896 BPX720895:BPY720896 BZT720895:BZU720896 CJP720895:CJQ720896 CTL720895:CTM720896 DDH720895:DDI720896 DND720895:DNE720896 DWZ720895:DXA720896 EGV720895:EGW720896 EQR720895:EQS720896 FAN720895:FAO720896 FKJ720895:FKK720896 FUF720895:FUG720896 GEB720895:GEC720896 GNX720895:GNY720896 GXT720895:GXU720896 HHP720895:HHQ720896 HRL720895:HRM720896 IBH720895:IBI720896 ILD720895:ILE720896 IUZ720895:IVA720896 JEV720895:JEW720896 JOR720895:JOS720896 JYN720895:JYO720896 KIJ720895:KIK720896 KSF720895:KSG720896 LCB720895:LCC720896 LLX720895:LLY720896 LVT720895:LVU720896 MFP720895:MFQ720896 MPL720895:MPM720896 MZH720895:MZI720896 NJD720895:NJE720896 NSZ720895:NTA720896 OCV720895:OCW720896 OMR720895:OMS720896 OWN720895:OWO720896 PGJ720895:PGK720896 PQF720895:PQG720896 QAB720895:QAC720896 QJX720895:QJY720896 QTT720895:QTU720896 RDP720895:RDQ720896 RNL720895:RNM720896 RXH720895:RXI720896 SHD720895:SHE720896 SQZ720895:SRA720896 TAV720895:TAW720896 TKR720895:TKS720896 TUN720895:TUO720896 UEJ720895:UEK720896 UOF720895:UOG720896 UYB720895:UYC720896 VHX720895:VHY720896 VRT720895:VRU720896 WBP720895:WBQ720896 WLL720895:WLM720896 WVH720895:WVI720896 IV786431:IW786432 SR786431:SS786432 ACN786431:ACO786432 AMJ786431:AMK786432 AWF786431:AWG786432 BGB786431:BGC786432 BPX786431:BPY786432 BZT786431:BZU786432 CJP786431:CJQ786432 CTL786431:CTM786432 DDH786431:DDI786432 DND786431:DNE786432 DWZ786431:DXA786432 EGV786431:EGW786432 EQR786431:EQS786432 FAN786431:FAO786432 FKJ786431:FKK786432 FUF786431:FUG786432 GEB786431:GEC786432 GNX786431:GNY786432 GXT786431:GXU786432 HHP786431:HHQ786432 HRL786431:HRM786432 IBH786431:IBI786432 ILD786431:ILE786432 IUZ786431:IVA786432 JEV786431:JEW786432 JOR786431:JOS786432 JYN786431:JYO786432 KIJ786431:KIK786432 KSF786431:KSG786432 LCB786431:LCC786432 LLX786431:LLY786432 LVT786431:LVU786432 MFP786431:MFQ786432 MPL786431:MPM786432 MZH786431:MZI786432 NJD786431:NJE786432 NSZ786431:NTA786432 OCV786431:OCW786432 OMR786431:OMS786432 OWN786431:OWO786432 PGJ786431:PGK786432 PQF786431:PQG786432 QAB786431:QAC786432 QJX786431:QJY786432 QTT786431:QTU786432 RDP786431:RDQ786432 RNL786431:RNM786432 RXH786431:RXI786432 SHD786431:SHE786432 SQZ786431:SRA786432 TAV786431:TAW786432 TKR786431:TKS786432 TUN786431:TUO786432 UEJ786431:UEK786432 UOF786431:UOG786432 UYB786431:UYC786432 VHX786431:VHY786432 VRT786431:VRU786432 WBP786431:WBQ786432 WLL786431:WLM786432 WVH786431:WVI786432 IV851967:IW851968 SR851967:SS851968 ACN851967:ACO851968 AMJ851967:AMK851968 AWF851967:AWG851968 BGB851967:BGC851968 BPX851967:BPY851968 BZT851967:BZU851968 CJP851967:CJQ851968 CTL851967:CTM851968 DDH851967:DDI851968 DND851967:DNE851968 DWZ851967:DXA851968 EGV851967:EGW851968 EQR851967:EQS851968 FAN851967:FAO851968 FKJ851967:FKK851968 FUF851967:FUG851968 GEB851967:GEC851968 GNX851967:GNY851968 GXT851967:GXU851968 HHP851967:HHQ851968 HRL851967:HRM851968 IBH851967:IBI851968 ILD851967:ILE851968 IUZ851967:IVA851968 JEV851967:JEW851968 JOR851967:JOS851968 JYN851967:JYO851968 KIJ851967:KIK851968 KSF851967:KSG851968 LCB851967:LCC851968 LLX851967:LLY851968 LVT851967:LVU851968 MFP851967:MFQ851968 MPL851967:MPM851968 MZH851967:MZI851968 NJD851967:NJE851968 NSZ851967:NTA851968 OCV851967:OCW851968 OMR851967:OMS851968 OWN851967:OWO851968 PGJ851967:PGK851968 PQF851967:PQG851968 QAB851967:QAC851968 QJX851967:QJY851968 QTT851967:QTU851968 RDP851967:RDQ851968 RNL851967:RNM851968 RXH851967:RXI851968 SHD851967:SHE851968 SQZ851967:SRA851968 TAV851967:TAW851968 TKR851967:TKS851968 TUN851967:TUO851968 UEJ851967:UEK851968 UOF851967:UOG851968 UYB851967:UYC851968 VHX851967:VHY851968 VRT851967:VRU851968 WBP851967:WBQ851968 WLL851967:WLM851968 WVH851967:WVI851968 IV917503:IW917504 SR917503:SS917504 ACN917503:ACO917504 AMJ917503:AMK917504 AWF917503:AWG917504 BGB917503:BGC917504 BPX917503:BPY917504 BZT917503:BZU917504 CJP917503:CJQ917504 CTL917503:CTM917504 DDH917503:DDI917504 DND917503:DNE917504 DWZ917503:DXA917504 EGV917503:EGW917504 EQR917503:EQS917504 FAN917503:FAO917504 FKJ917503:FKK917504 FUF917503:FUG917504 GEB917503:GEC917504 GNX917503:GNY917504 GXT917503:GXU917504 HHP917503:HHQ917504 HRL917503:HRM917504 IBH917503:IBI917504 ILD917503:ILE917504 IUZ917503:IVA917504 JEV917503:JEW917504 JOR917503:JOS917504 JYN917503:JYO917504 KIJ917503:KIK917504 KSF917503:KSG917504 LCB917503:LCC917504 LLX917503:LLY917504 LVT917503:LVU917504 MFP917503:MFQ917504 MPL917503:MPM917504 MZH917503:MZI917504 NJD917503:NJE917504 NSZ917503:NTA917504 OCV917503:OCW917504 OMR917503:OMS917504 OWN917503:OWO917504 PGJ917503:PGK917504 PQF917503:PQG917504 QAB917503:QAC917504 QJX917503:QJY917504 QTT917503:QTU917504 RDP917503:RDQ917504 RNL917503:RNM917504 RXH917503:RXI917504 SHD917503:SHE917504 SQZ917503:SRA917504 TAV917503:TAW917504 TKR917503:TKS917504 TUN917503:TUO917504 UEJ917503:UEK917504 UOF917503:UOG917504 UYB917503:UYC917504 VHX917503:VHY917504 VRT917503:VRU917504 WBP917503:WBQ917504 WLL917503:WLM917504 WVH917503:WVI917504 IV983039:IW983040 SR983039:SS983040 ACN983039:ACO983040 AMJ983039:AMK983040 AWF983039:AWG983040 BGB983039:BGC983040 BPX983039:BPY983040 BZT983039:BZU983040 CJP983039:CJQ983040 CTL983039:CTM983040 DDH983039:DDI983040 DND983039:DNE983040 DWZ983039:DXA983040 EGV983039:EGW983040 EQR983039:EQS983040 FAN983039:FAO983040 FKJ983039:FKK983040 FUF983039:FUG983040 GEB983039:GEC983040 GNX983039:GNY983040 GXT983039:GXU983040 HHP983039:HHQ983040 HRL983039:HRM983040 IBH983039:IBI983040 ILD983039:ILE983040 IUZ983039:IVA983040 JEV983039:JEW983040 JOR983039:JOS983040 JYN983039:JYO983040 KIJ983039:KIK983040 KSF983039:KSG983040 LCB983039:LCC983040 LLX983039:LLY983040 LVT983039:LVU983040 MFP983039:MFQ983040 MPL983039:MPM983040 MZH983039:MZI983040 NJD983039:NJE983040 NSZ983039:NTA983040 OCV983039:OCW983040 OMR983039:OMS983040 OWN983039:OWO983040 PGJ983039:PGK983040 PQF983039:PQG983040 QAB983039:QAC983040 QJX983039:QJY983040 QTT983039:QTU983040 RDP983039:RDQ983040 RNL983039:RNM983040 RXH983039:RXI983040 SHD983039:SHE983040 SQZ983039:SRA983040 TAV983039:TAW983040 TKR983039:TKS983040 TUN983039:TUO983040 UEJ983039:UEK983040 UOF983039:UOG983040 UYB983039:UYC983040 VHX983039:VHY983040 VRT983039:VRU983040 WBP983039:WBQ983040 WLL983039:WLM983040 WVH983039:WVI983040 WBS983045:WBT983046 JB65541:JC65542 SX65541:SY65542 ACT65541:ACU65542 AMP65541:AMQ65542 AWL65541:AWM65542 BGH65541:BGI65542 BQD65541:BQE65542 BZZ65541:CAA65542 CJV65541:CJW65542 CTR65541:CTS65542 DDN65541:DDO65542 DNJ65541:DNK65542 DXF65541:DXG65542 EHB65541:EHC65542 EQX65541:EQY65542 FAT65541:FAU65542 FKP65541:FKQ65542 FUL65541:FUM65542 GEH65541:GEI65542 GOD65541:GOE65542 GXZ65541:GYA65542 HHV65541:HHW65542 HRR65541:HRS65542 IBN65541:IBO65542 ILJ65541:ILK65542 IVF65541:IVG65542 JFB65541:JFC65542 JOX65541:JOY65542 JYT65541:JYU65542 KIP65541:KIQ65542 KSL65541:KSM65542 LCH65541:LCI65542 LMD65541:LME65542 LVZ65541:LWA65542 MFV65541:MFW65542 MPR65541:MPS65542 MZN65541:MZO65542 NJJ65541:NJK65542 NTF65541:NTG65542 ODB65541:ODC65542 OMX65541:OMY65542 OWT65541:OWU65542 PGP65541:PGQ65542 PQL65541:PQM65542 QAH65541:QAI65542 QKD65541:QKE65542 QTZ65541:QUA65542 RDV65541:RDW65542 RNR65541:RNS65542 RXN65541:RXO65542 SHJ65541:SHK65542 SRF65541:SRG65542 TBB65541:TBC65542 TKX65541:TKY65542 TUT65541:TUU65542 UEP65541:UEQ65542 UOL65541:UOM65542 UYH65541:UYI65542 VID65541:VIE65542 VRZ65541:VSA65542 WBV65541:WBW65542 WLR65541:WLS65542 WVN65541:WVO65542 JB131077:JC131078 SX131077:SY131078 ACT131077:ACU131078 AMP131077:AMQ131078 AWL131077:AWM131078 BGH131077:BGI131078 BQD131077:BQE131078 BZZ131077:CAA131078 CJV131077:CJW131078 CTR131077:CTS131078 DDN131077:DDO131078 DNJ131077:DNK131078 DXF131077:DXG131078 EHB131077:EHC131078 EQX131077:EQY131078 FAT131077:FAU131078 FKP131077:FKQ131078 FUL131077:FUM131078 GEH131077:GEI131078 GOD131077:GOE131078 GXZ131077:GYA131078 HHV131077:HHW131078 HRR131077:HRS131078 IBN131077:IBO131078 ILJ131077:ILK131078 IVF131077:IVG131078 JFB131077:JFC131078 JOX131077:JOY131078 JYT131077:JYU131078 KIP131077:KIQ131078 KSL131077:KSM131078 LCH131077:LCI131078 LMD131077:LME131078 LVZ131077:LWA131078 MFV131077:MFW131078 MPR131077:MPS131078 MZN131077:MZO131078 NJJ131077:NJK131078 NTF131077:NTG131078 ODB131077:ODC131078 OMX131077:OMY131078 OWT131077:OWU131078 PGP131077:PGQ131078 PQL131077:PQM131078 QAH131077:QAI131078 QKD131077:QKE131078 QTZ131077:QUA131078 RDV131077:RDW131078 RNR131077:RNS131078 RXN131077:RXO131078 SHJ131077:SHK131078 SRF131077:SRG131078 TBB131077:TBC131078 TKX131077:TKY131078 TUT131077:TUU131078 UEP131077:UEQ131078 UOL131077:UOM131078 UYH131077:UYI131078 VID131077:VIE131078 VRZ131077:VSA131078 WBV131077:WBW131078 WLR131077:WLS131078 WVN131077:WVO131078 JB196613:JC196614 SX196613:SY196614 ACT196613:ACU196614 AMP196613:AMQ196614 AWL196613:AWM196614 BGH196613:BGI196614 BQD196613:BQE196614 BZZ196613:CAA196614 CJV196613:CJW196614 CTR196613:CTS196614 DDN196613:DDO196614 DNJ196613:DNK196614 DXF196613:DXG196614 EHB196613:EHC196614 EQX196613:EQY196614 FAT196613:FAU196614 FKP196613:FKQ196614 FUL196613:FUM196614 GEH196613:GEI196614 GOD196613:GOE196614 GXZ196613:GYA196614 HHV196613:HHW196614 HRR196613:HRS196614 IBN196613:IBO196614 ILJ196613:ILK196614 IVF196613:IVG196614 JFB196613:JFC196614 JOX196613:JOY196614 JYT196613:JYU196614 KIP196613:KIQ196614 KSL196613:KSM196614 LCH196613:LCI196614 LMD196613:LME196614 LVZ196613:LWA196614 MFV196613:MFW196614 MPR196613:MPS196614 MZN196613:MZO196614 NJJ196613:NJK196614 NTF196613:NTG196614 ODB196613:ODC196614 OMX196613:OMY196614 OWT196613:OWU196614 PGP196613:PGQ196614 PQL196613:PQM196614 QAH196613:QAI196614 QKD196613:QKE196614 QTZ196613:QUA196614 RDV196613:RDW196614 RNR196613:RNS196614 RXN196613:RXO196614 SHJ196613:SHK196614 SRF196613:SRG196614 TBB196613:TBC196614 TKX196613:TKY196614 TUT196613:TUU196614 UEP196613:UEQ196614 UOL196613:UOM196614 UYH196613:UYI196614 VID196613:VIE196614 VRZ196613:VSA196614 WBV196613:WBW196614 WLR196613:WLS196614 WVN196613:WVO196614 JB262149:JC262150 SX262149:SY262150 ACT262149:ACU262150 AMP262149:AMQ262150 AWL262149:AWM262150 BGH262149:BGI262150 BQD262149:BQE262150 BZZ262149:CAA262150 CJV262149:CJW262150 CTR262149:CTS262150 DDN262149:DDO262150 DNJ262149:DNK262150 DXF262149:DXG262150 EHB262149:EHC262150 EQX262149:EQY262150 FAT262149:FAU262150 FKP262149:FKQ262150 FUL262149:FUM262150 GEH262149:GEI262150 GOD262149:GOE262150 GXZ262149:GYA262150 HHV262149:HHW262150 HRR262149:HRS262150 IBN262149:IBO262150 ILJ262149:ILK262150 IVF262149:IVG262150 JFB262149:JFC262150 JOX262149:JOY262150 JYT262149:JYU262150 KIP262149:KIQ262150 KSL262149:KSM262150 LCH262149:LCI262150 LMD262149:LME262150 LVZ262149:LWA262150 MFV262149:MFW262150 MPR262149:MPS262150 MZN262149:MZO262150 NJJ262149:NJK262150 NTF262149:NTG262150 ODB262149:ODC262150 OMX262149:OMY262150 OWT262149:OWU262150 PGP262149:PGQ262150 PQL262149:PQM262150 QAH262149:QAI262150 QKD262149:QKE262150 QTZ262149:QUA262150 RDV262149:RDW262150 RNR262149:RNS262150 RXN262149:RXO262150 SHJ262149:SHK262150 SRF262149:SRG262150 TBB262149:TBC262150 TKX262149:TKY262150 TUT262149:TUU262150 UEP262149:UEQ262150 UOL262149:UOM262150 UYH262149:UYI262150 VID262149:VIE262150 VRZ262149:VSA262150 WBV262149:WBW262150 WLR262149:WLS262150 WVN262149:WVO262150 JB327685:JC327686 SX327685:SY327686 ACT327685:ACU327686 AMP327685:AMQ327686 AWL327685:AWM327686 BGH327685:BGI327686 BQD327685:BQE327686 BZZ327685:CAA327686 CJV327685:CJW327686 CTR327685:CTS327686 DDN327685:DDO327686 DNJ327685:DNK327686 DXF327685:DXG327686 EHB327685:EHC327686 EQX327685:EQY327686 FAT327685:FAU327686 FKP327685:FKQ327686 FUL327685:FUM327686 GEH327685:GEI327686 GOD327685:GOE327686 GXZ327685:GYA327686 HHV327685:HHW327686 HRR327685:HRS327686 IBN327685:IBO327686 ILJ327685:ILK327686 IVF327685:IVG327686 JFB327685:JFC327686 JOX327685:JOY327686 JYT327685:JYU327686 KIP327685:KIQ327686 KSL327685:KSM327686 LCH327685:LCI327686 LMD327685:LME327686 LVZ327685:LWA327686 MFV327685:MFW327686 MPR327685:MPS327686 MZN327685:MZO327686 NJJ327685:NJK327686 NTF327685:NTG327686 ODB327685:ODC327686 OMX327685:OMY327686 OWT327685:OWU327686 PGP327685:PGQ327686 PQL327685:PQM327686 QAH327685:QAI327686 QKD327685:QKE327686 QTZ327685:QUA327686 RDV327685:RDW327686 RNR327685:RNS327686 RXN327685:RXO327686 SHJ327685:SHK327686 SRF327685:SRG327686 TBB327685:TBC327686 TKX327685:TKY327686 TUT327685:TUU327686 UEP327685:UEQ327686 UOL327685:UOM327686 UYH327685:UYI327686 VID327685:VIE327686 VRZ327685:VSA327686 WBV327685:WBW327686 WLR327685:WLS327686 WVN327685:WVO327686 JB393221:JC393222 SX393221:SY393222 ACT393221:ACU393222 AMP393221:AMQ393222 AWL393221:AWM393222 BGH393221:BGI393222 BQD393221:BQE393222 BZZ393221:CAA393222 CJV393221:CJW393222 CTR393221:CTS393222 DDN393221:DDO393222 DNJ393221:DNK393222 DXF393221:DXG393222 EHB393221:EHC393222 EQX393221:EQY393222 FAT393221:FAU393222 FKP393221:FKQ393222 FUL393221:FUM393222 GEH393221:GEI393222 GOD393221:GOE393222 GXZ393221:GYA393222 HHV393221:HHW393222 HRR393221:HRS393222 IBN393221:IBO393222 ILJ393221:ILK393222 IVF393221:IVG393222 JFB393221:JFC393222 JOX393221:JOY393222 JYT393221:JYU393222 KIP393221:KIQ393222 KSL393221:KSM393222 LCH393221:LCI393222 LMD393221:LME393222 LVZ393221:LWA393222 MFV393221:MFW393222 MPR393221:MPS393222 MZN393221:MZO393222 NJJ393221:NJK393222 NTF393221:NTG393222 ODB393221:ODC393222 OMX393221:OMY393222 OWT393221:OWU393222 PGP393221:PGQ393222 PQL393221:PQM393222 QAH393221:QAI393222 QKD393221:QKE393222 QTZ393221:QUA393222 RDV393221:RDW393222 RNR393221:RNS393222 RXN393221:RXO393222 SHJ393221:SHK393222 SRF393221:SRG393222 TBB393221:TBC393222 TKX393221:TKY393222 TUT393221:TUU393222 UEP393221:UEQ393222 UOL393221:UOM393222 UYH393221:UYI393222 VID393221:VIE393222 VRZ393221:VSA393222 WBV393221:WBW393222 WLR393221:WLS393222 WVN393221:WVO393222 JB458757:JC458758 SX458757:SY458758 ACT458757:ACU458758 AMP458757:AMQ458758 AWL458757:AWM458758 BGH458757:BGI458758 BQD458757:BQE458758 BZZ458757:CAA458758 CJV458757:CJW458758 CTR458757:CTS458758 DDN458757:DDO458758 DNJ458757:DNK458758 DXF458757:DXG458758 EHB458757:EHC458758 EQX458757:EQY458758 FAT458757:FAU458758 FKP458757:FKQ458758 FUL458757:FUM458758 GEH458757:GEI458758 GOD458757:GOE458758 GXZ458757:GYA458758 HHV458757:HHW458758 HRR458757:HRS458758 IBN458757:IBO458758 ILJ458757:ILK458758 IVF458757:IVG458758 JFB458757:JFC458758 JOX458757:JOY458758 JYT458757:JYU458758 KIP458757:KIQ458758 KSL458757:KSM458758 LCH458757:LCI458758 LMD458757:LME458758 LVZ458757:LWA458758 MFV458757:MFW458758 MPR458757:MPS458758 MZN458757:MZO458758 NJJ458757:NJK458758 NTF458757:NTG458758 ODB458757:ODC458758 OMX458757:OMY458758 OWT458757:OWU458758 PGP458757:PGQ458758 PQL458757:PQM458758 QAH458757:QAI458758 QKD458757:QKE458758 QTZ458757:QUA458758 RDV458757:RDW458758 RNR458757:RNS458758 RXN458757:RXO458758 SHJ458757:SHK458758 SRF458757:SRG458758 TBB458757:TBC458758 TKX458757:TKY458758 TUT458757:TUU458758 UEP458757:UEQ458758 UOL458757:UOM458758 UYH458757:UYI458758 VID458757:VIE458758 VRZ458757:VSA458758 WBV458757:WBW458758 WLR458757:WLS458758 WVN458757:WVO458758 JB524293:JC524294 SX524293:SY524294 ACT524293:ACU524294 AMP524293:AMQ524294 AWL524293:AWM524294 BGH524293:BGI524294 BQD524293:BQE524294 BZZ524293:CAA524294 CJV524293:CJW524294 CTR524293:CTS524294 DDN524293:DDO524294 DNJ524293:DNK524294 DXF524293:DXG524294 EHB524293:EHC524294 EQX524293:EQY524294 FAT524293:FAU524294 FKP524293:FKQ524294 FUL524293:FUM524294 GEH524293:GEI524294 GOD524293:GOE524294 GXZ524293:GYA524294 HHV524293:HHW524294 HRR524293:HRS524294 IBN524293:IBO524294 ILJ524293:ILK524294 IVF524293:IVG524294 JFB524293:JFC524294 JOX524293:JOY524294 JYT524293:JYU524294 KIP524293:KIQ524294 KSL524293:KSM524294 LCH524293:LCI524294 LMD524293:LME524294 LVZ524293:LWA524294 MFV524293:MFW524294 MPR524293:MPS524294 MZN524293:MZO524294 NJJ524293:NJK524294 NTF524293:NTG524294 ODB524293:ODC524294 OMX524293:OMY524294 OWT524293:OWU524294 PGP524293:PGQ524294 PQL524293:PQM524294 QAH524293:QAI524294 QKD524293:QKE524294 QTZ524293:QUA524294 RDV524293:RDW524294 RNR524293:RNS524294 RXN524293:RXO524294 SHJ524293:SHK524294 SRF524293:SRG524294 TBB524293:TBC524294 TKX524293:TKY524294 TUT524293:TUU524294 UEP524293:UEQ524294 UOL524293:UOM524294 UYH524293:UYI524294 VID524293:VIE524294 VRZ524293:VSA524294 WBV524293:WBW524294 WLR524293:WLS524294 WVN524293:WVO524294 JB589829:JC589830 SX589829:SY589830 ACT589829:ACU589830 AMP589829:AMQ589830 AWL589829:AWM589830 BGH589829:BGI589830 BQD589829:BQE589830 BZZ589829:CAA589830 CJV589829:CJW589830 CTR589829:CTS589830 DDN589829:DDO589830 DNJ589829:DNK589830 DXF589829:DXG589830 EHB589829:EHC589830 EQX589829:EQY589830 FAT589829:FAU589830 FKP589829:FKQ589830 FUL589829:FUM589830 GEH589829:GEI589830 GOD589829:GOE589830 GXZ589829:GYA589830 HHV589829:HHW589830 HRR589829:HRS589830 IBN589829:IBO589830 ILJ589829:ILK589830 IVF589829:IVG589830 JFB589829:JFC589830 JOX589829:JOY589830 JYT589829:JYU589830 KIP589829:KIQ589830 KSL589829:KSM589830 LCH589829:LCI589830 LMD589829:LME589830 LVZ589829:LWA589830 MFV589829:MFW589830 MPR589829:MPS589830 MZN589829:MZO589830 NJJ589829:NJK589830 NTF589829:NTG589830 ODB589829:ODC589830 OMX589829:OMY589830 OWT589829:OWU589830 PGP589829:PGQ589830 PQL589829:PQM589830 QAH589829:QAI589830 QKD589829:QKE589830 QTZ589829:QUA589830 RDV589829:RDW589830 RNR589829:RNS589830 RXN589829:RXO589830 SHJ589829:SHK589830 SRF589829:SRG589830 TBB589829:TBC589830 TKX589829:TKY589830 TUT589829:TUU589830 UEP589829:UEQ589830 UOL589829:UOM589830 UYH589829:UYI589830 VID589829:VIE589830 VRZ589829:VSA589830 WBV589829:WBW589830 WLR589829:WLS589830 WVN589829:WVO589830 JB655365:JC655366 SX655365:SY655366 ACT655365:ACU655366 AMP655365:AMQ655366 AWL655365:AWM655366 BGH655365:BGI655366 BQD655365:BQE655366 BZZ655365:CAA655366 CJV655365:CJW655366 CTR655365:CTS655366 DDN655365:DDO655366 DNJ655365:DNK655366 DXF655365:DXG655366 EHB655365:EHC655366 EQX655365:EQY655366 FAT655365:FAU655366 FKP655365:FKQ655366 FUL655365:FUM655366 GEH655365:GEI655366 GOD655365:GOE655366 GXZ655365:GYA655366 HHV655365:HHW655366 HRR655365:HRS655366 IBN655365:IBO655366 ILJ655365:ILK655366 IVF655365:IVG655366 JFB655365:JFC655366 JOX655365:JOY655366 JYT655365:JYU655366 KIP655365:KIQ655366 KSL655365:KSM655366 LCH655365:LCI655366 LMD655365:LME655366 LVZ655365:LWA655366 MFV655365:MFW655366 MPR655365:MPS655366 MZN655365:MZO655366 NJJ655365:NJK655366 NTF655365:NTG655366 ODB655365:ODC655366 OMX655365:OMY655366 OWT655365:OWU655366 PGP655365:PGQ655366 PQL655365:PQM655366 QAH655365:QAI655366 QKD655365:QKE655366 QTZ655365:QUA655366 RDV655365:RDW655366 RNR655365:RNS655366 RXN655365:RXO655366 SHJ655365:SHK655366 SRF655365:SRG655366 TBB655365:TBC655366 TKX655365:TKY655366 TUT655365:TUU655366 UEP655365:UEQ655366 UOL655365:UOM655366 UYH655365:UYI655366 VID655365:VIE655366 VRZ655365:VSA655366 WBV655365:WBW655366 WLR655365:WLS655366 WVN655365:WVO655366 JB720901:JC720902 SX720901:SY720902 ACT720901:ACU720902 AMP720901:AMQ720902 AWL720901:AWM720902 BGH720901:BGI720902 BQD720901:BQE720902 BZZ720901:CAA720902 CJV720901:CJW720902 CTR720901:CTS720902 DDN720901:DDO720902 DNJ720901:DNK720902 DXF720901:DXG720902 EHB720901:EHC720902 EQX720901:EQY720902 FAT720901:FAU720902 FKP720901:FKQ720902 FUL720901:FUM720902 GEH720901:GEI720902 GOD720901:GOE720902 GXZ720901:GYA720902 HHV720901:HHW720902 HRR720901:HRS720902 IBN720901:IBO720902 ILJ720901:ILK720902 IVF720901:IVG720902 JFB720901:JFC720902 JOX720901:JOY720902 JYT720901:JYU720902 KIP720901:KIQ720902 KSL720901:KSM720902 LCH720901:LCI720902 LMD720901:LME720902 LVZ720901:LWA720902 MFV720901:MFW720902 MPR720901:MPS720902 MZN720901:MZO720902 NJJ720901:NJK720902 NTF720901:NTG720902 ODB720901:ODC720902 OMX720901:OMY720902 OWT720901:OWU720902 PGP720901:PGQ720902 PQL720901:PQM720902 QAH720901:QAI720902 QKD720901:QKE720902 QTZ720901:QUA720902 RDV720901:RDW720902 RNR720901:RNS720902 RXN720901:RXO720902 SHJ720901:SHK720902 SRF720901:SRG720902 TBB720901:TBC720902 TKX720901:TKY720902 TUT720901:TUU720902 UEP720901:UEQ720902 UOL720901:UOM720902 UYH720901:UYI720902 VID720901:VIE720902 VRZ720901:VSA720902 WBV720901:WBW720902 WLR720901:WLS720902 WVN720901:WVO720902 JB786437:JC786438 SX786437:SY786438 ACT786437:ACU786438 AMP786437:AMQ786438 AWL786437:AWM786438 BGH786437:BGI786438 BQD786437:BQE786438 BZZ786437:CAA786438 CJV786437:CJW786438 CTR786437:CTS786438 DDN786437:DDO786438 DNJ786437:DNK786438 DXF786437:DXG786438 EHB786437:EHC786438 EQX786437:EQY786438 FAT786437:FAU786438 FKP786437:FKQ786438 FUL786437:FUM786438 GEH786437:GEI786438 GOD786437:GOE786438 GXZ786437:GYA786438 HHV786437:HHW786438 HRR786437:HRS786438 IBN786437:IBO786438 ILJ786437:ILK786438 IVF786437:IVG786438 JFB786437:JFC786438 JOX786437:JOY786438 JYT786437:JYU786438 KIP786437:KIQ786438 KSL786437:KSM786438 LCH786437:LCI786438 LMD786437:LME786438 LVZ786437:LWA786438 MFV786437:MFW786438 MPR786437:MPS786438 MZN786437:MZO786438 NJJ786437:NJK786438 NTF786437:NTG786438 ODB786437:ODC786438 OMX786437:OMY786438 OWT786437:OWU786438 PGP786437:PGQ786438 PQL786437:PQM786438 QAH786437:QAI786438 QKD786437:QKE786438 QTZ786437:QUA786438 RDV786437:RDW786438 RNR786437:RNS786438 RXN786437:RXO786438 SHJ786437:SHK786438 SRF786437:SRG786438 TBB786437:TBC786438 TKX786437:TKY786438 TUT786437:TUU786438 UEP786437:UEQ786438 UOL786437:UOM786438 UYH786437:UYI786438 VID786437:VIE786438 VRZ786437:VSA786438 WBV786437:WBW786438 WLR786437:WLS786438 WVN786437:WVO786438 JB851973:JC851974 SX851973:SY851974 ACT851973:ACU851974 AMP851973:AMQ851974 AWL851973:AWM851974 BGH851973:BGI851974 BQD851973:BQE851974 BZZ851973:CAA851974 CJV851973:CJW851974 CTR851973:CTS851974 DDN851973:DDO851974 DNJ851973:DNK851974 DXF851973:DXG851974 EHB851973:EHC851974 EQX851973:EQY851974 FAT851973:FAU851974 FKP851973:FKQ851974 FUL851973:FUM851974 GEH851973:GEI851974 GOD851973:GOE851974 GXZ851973:GYA851974 HHV851973:HHW851974 HRR851973:HRS851974 IBN851973:IBO851974 ILJ851973:ILK851974 IVF851973:IVG851974 JFB851973:JFC851974 JOX851973:JOY851974 JYT851973:JYU851974 KIP851973:KIQ851974 KSL851973:KSM851974 LCH851973:LCI851974 LMD851973:LME851974 LVZ851973:LWA851974 MFV851973:MFW851974 MPR851973:MPS851974 MZN851973:MZO851974 NJJ851973:NJK851974 NTF851973:NTG851974 ODB851973:ODC851974 OMX851973:OMY851974 OWT851973:OWU851974 PGP851973:PGQ851974 PQL851973:PQM851974 QAH851973:QAI851974 QKD851973:QKE851974 QTZ851973:QUA851974 RDV851973:RDW851974 RNR851973:RNS851974 RXN851973:RXO851974 SHJ851973:SHK851974 SRF851973:SRG851974 TBB851973:TBC851974 TKX851973:TKY851974 TUT851973:TUU851974 UEP851973:UEQ851974 UOL851973:UOM851974 UYH851973:UYI851974 VID851973:VIE851974 VRZ851973:VSA851974 WBV851973:WBW851974 WLR851973:WLS851974 WVN851973:WVO851974 JB917509:JC917510 SX917509:SY917510 ACT917509:ACU917510 AMP917509:AMQ917510 AWL917509:AWM917510 BGH917509:BGI917510 BQD917509:BQE917510 BZZ917509:CAA917510 CJV917509:CJW917510 CTR917509:CTS917510 DDN917509:DDO917510 DNJ917509:DNK917510 DXF917509:DXG917510 EHB917509:EHC917510 EQX917509:EQY917510 FAT917509:FAU917510 FKP917509:FKQ917510 FUL917509:FUM917510 GEH917509:GEI917510 GOD917509:GOE917510 GXZ917509:GYA917510 HHV917509:HHW917510 HRR917509:HRS917510 IBN917509:IBO917510 ILJ917509:ILK917510 IVF917509:IVG917510 JFB917509:JFC917510 JOX917509:JOY917510 JYT917509:JYU917510 KIP917509:KIQ917510 KSL917509:KSM917510 LCH917509:LCI917510 LMD917509:LME917510 LVZ917509:LWA917510 MFV917509:MFW917510 MPR917509:MPS917510 MZN917509:MZO917510 NJJ917509:NJK917510 NTF917509:NTG917510 ODB917509:ODC917510 OMX917509:OMY917510 OWT917509:OWU917510 PGP917509:PGQ917510 PQL917509:PQM917510 QAH917509:QAI917510 QKD917509:QKE917510 QTZ917509:QUA917510 RDV917509:RDW917510 RNR917509:RNS917510 RXN917509:RXO917510 SHJ917509:SHK917510 SRF917509:SRG917510 TBB917509:TBC917510 TKX917509:TKY917510 TUT917509:TUU917510 UEP917509:UEQ917510 UOL917509:UOM917510 UYH917509:UYI917510 VID917509:VIE917510 VRZ917509:VSA917510 WBV917509:WBW917510 WLR917509:WLS917510 WVN917509:WVO917510 JB983045:JC983046 SX983045:SY983046 ACT983045:ACU983046 AMP983045:AMQ983046 AWL983045:AWM983046 BGH983045:BGI983046 BQD983045:BQE983046 BZZ983045:CAA983046 CJV983045:CJW983046 CTR983045:CTS983046 DDN983045:DDO983046 DNJ983045:DNK983046 DXF983045:DXG983046 EHB983045:EHC983046 EQX983045:EQY983046 FAT983045:FAU983046 FKP983045:FKQ983046 FUL983045:FUM983046 GEH983045:GEI983046 GOD983045:GOE983046 GXZ983045:GYA983046 HHV983045:HHW983046 HRR983045:HRS983046 IBN983045:IBO983046 ILJ983045:ILK983046 IVF983045:IVG983046 JFB983045:JFC983046 JOX983045:JOY983046 JYT983045:JYU983046 KIP983045:KIQ983046 KSL983045:KSM983046 LCH983045:LCI983046 LMD983045:LME983046 LVZ983045:LWA983046 MFV983045:MFW983046 MPR983045:MPS983046 MZN983045:MZO983046 NJJ983045:NJK983046 NTF983045:NTG983046 ODB983045:ODC983046 OMX983045:OMY983046 OWT983045:OWU983046 PGP983045:PGQ983046 PQL983045:PQM983046 QAH983045:QAI983046 QKD983045:QKE983046 QTZ983045:QUA983046 RDV983045:RDW983046 RNR983045:RNS983046 RXN983045:RXO983046 SHJ983045:SHK983046 SRF983045:SRG983046 TBB983045:TBC983046 TKX983045:TKY983046 TUT983045:TUU983046 UEP983045:UEQ983046 UOL983045:UOM983046 UYH983045:UYI983046 VID983045:VIE983046 VRZ983045:VSA983046 WBV983045:WBW983046 WLR983045:WLS983046 WVN983045:WVO983046 WVK983045:WVL983046 IY8:IZ11 SU8:SV11 ACQ8:ACR11 AMM8:AMN11 AWI8:AWJ11 BGE8:BGF11 BQA8:BQB11 BZW8:BZX11 CJS8:CJT11 CTO8:CTP11 DDK8:DDL11 DNG8:DNH11 DXC8:DXD11 EGY8:EGZ11 EQU8:EQV11 FAQ8:FAR11 FKM8:FKN11 FUI8:FUJ11 GEE8:GEF11 GOA8:GOB11 GXW8:GXX11 HHS8:HHT11 HRO8:HRP11 IBK8:IBL11 ILG8:ILH11 IVC8:IVD11 JEY8:JEZ11 JOU8:JOV11 JYQ8:JYR11 KIM8:KIN11 KSI8:KSJ11 LCE8:LCF11 LMA8:LMB11 LVW8:LVX11 MFS8:MFT11 MPO8:MPP11 MZK8:MZL11 NJG8:NJH11 NTC8:NTD11 OCY8:OCZ11 OMU8:OMV11 OWQ8:OWR11 PGM8:PGN11 PQI8:PQJ11 QAE8:QAF11 QKA8:QKB11 QTW8:QTX11 RDS8:RDT11 RNO8:RNP11 RXK8:RXL11 SHG8:SHH11 SRC8:SRD11 TAY8:TAZ11 TKU8:TKV11 TUQ8:TUR11 UEM8:UEN11 UOI8:UOJ11 UYE8:UYF11 VIA8:VIB11 VRW8:VRX11 WBS8:WBT11 WLO8:WLP11 WVK8:WVL11 IY65535:IZ65536 SU65535:SV65536 ACQ65535:ACR65536 AMM65535:AMN65536 AWI65535:AWJ65536 BGE65535:BGF65536 BQA65535:BQB65536 BZW65535:BZX65536 CJS65535:CJT65536 CTO65535:CTP65536 DDK65535:DDL65536 DNG65535:DNH65536 DXC65535:DXD65536 EGY65535:EGZ65536 EQU65535:EQV65536 FAQ65535:FAR65536 FKM65535:FKN65536 FUI65535:FUJ65536 GEE65535:GEF65536 GOA65535:GOB65536 GXW65535:GXX65536 HHS65535:HHT65536 HRO65535:HRP65536 IBK65535:IBL65536 ILG65535:ILH65536 IVC65535:IVD65536 JEY65535:JEZ65536 JOU65535:JOV65536 JYQ65535:JYR65536 KIM65535:KIN65536 KSI65535:KSJ65536 LCE65535:LCF65536 LMA65535:LMB65536 LVW65535:LVX65536 MFS65535:MFT65536 MPO65535:MPP65536 MZK65535:MZL65536 NJG65535:NJH65536 NTC65535:NTD65536 OCY65535:OCZ65536 OMU65535:OMV65536 OWQ65535:OWR65536 PGM65535:PGN65536 PQI65535:PQJ65536 QAE65535:QAF65536 QKA65535:QKB65536 QTW65535:QTX65536 RDS65535:RDT65536 RNO65535:RNP65536 RXK65535:RXL65536 SHG65535:SHH65536 SRC65535:SRD65536 TAY65535:TAZ65536 TKU65535:TKV65536 TUQ65535:TUR65536 UEM65535:UEN65536 UOI65535:UOJ65536 UYE65535:UYF65536 VIA65535:VIB65536 VRW65535:VRX65536 WBS65535:WBT65536 WLO65535:WLP65536 WVK65535:WVL65536 IY131071:IZ131072 SU131071:SV131072 ACQ131071:ACR131072 AMM131071:AMN131072 AWI131071:AWJ131072 BGE131071:BGF131072 BQA131071:BQB131072 BZW131071:BZX131072 CJS131071:CJT131072 CTO131071:CTP131072 DDK131071:DDL131072 DNG131071:DNH131072 DXC131071:DXD131072 EGY131071:EGZ131072 EQU131071:EQV131072 FAQ131071:FAR131072 FKM131071:FKN131072 FUI131071:FUJ131072 GEE131071:GEF131072 GOA131071:GOB131072 GXW131071:GXX131072 HHS131071:HHT131072 HRO131071:HRP131072 IBK131071:IBL131072 ILG131071:ILH131072 IVC131071:IVD131072 JEY131071:JEZ131072 JOU131071:JOV131072 JYQ131071:JYR131072 KIM131071:KIN131072 KSI131071:KSJ131072 LCE131071:LCF131072 LMA131071:LMB131072 LVW131071:LVX131072 MFS131071:MFT131072 MPO131071:MPP131072 MZK131071:MZL131072 NJG131071:NJH131072 NTC131071:NTD131072 OCY131071:OCZ131072 OMU131071:OMV131072 OWQ131071:OWR131072 PGM131071:PGN131072 PQI131071:PQJ131072 QAE131071:QAF131072 QKA131071:QKB131072 QTW131071:QTX131072 RDS131071:RDT131072 RNO131071:RNP131072 RXK131071:RXL131072 SHG131071:SHH131072 SRC131071:SRD131072 TAY131071:TAZ131072 TKU131071:TKV131072 TUQ131071:TUR131072 UEM131071:UEN131072 UOI131071:UOJ131072 UYE131071:UYF131072 VIA131071:VIB131072 VRW131071:VRX131072 WBS131071:WBT131072 WLO131071:WLP131072 WVK131071:WVL131072 IY196607:IZ196608 SU196607:SV196608 ACQ196607:ACR196608 AMM196607:AMN196608 AWI196607:AWJ196608 BGE196607:BGF196608 BQA196607:BQB196608 BZW196607:BZX196608 CJS196607:CJT196608 CTO196607:CTP196608 DDK196607:DDL196608 DNG196607:DNH196608 DXC196607:DXD196608 EGY196607:EGZ196608 EQU196607:EQV196608 FAQ196607:FAR196608 FKM196607:FKN196608 FUI196607:FUJ196608 GEE196607:GEF196608 GOA196607:GOB196608 GXW196607:GXX196608 HHS196607:HHT196608 HRO196607:HRP196608 IBK196607:IBL196608 ILG196607:ILH196608 IVC196607:IVD196608 JEY196607:JEZ196608 JOU196607:JOV196608 JYQ196607:JYR196608 KIM196607:KIN196608 KSI196607:KSJ196608 LCE196607:LCF196608 LMA196607:LMB196608 LVW196607:LVX196608 MFS196607:MFT196608 MPO196607:MPP196608 MZK196607:MZL196608 NJG196607:NJH196608 NTC196607:NTD196608 OCY196607:OCZ196608 OMU196607:OMV196608 OWQ196607:OWR196608 PGM196607:PGN196608 PQI196607:PQJ196608 QAE196607:QAF196608 QKA196607:QKB196608 QTW196607:QTX196608 RDS196607:RDT196608 RNO196607:RNP196608 RXK196607:RXL196608 SHG196607:SHH196608 SRC196607:SRD196608 TAY196607:TAZ196608 TKU196607:TKV196608 TUQ196607:TUR196608 UEM196607:UEN196608 UOI196607:UOJ196608 UYE196607:UYF196608 VIA196607:VIB196608 VRW196607:VRX196608 WBS196607:WBT196608 WLO196607:WLP196608 WVK196607:WVL196608 IY262143:IZ262144 SU262143:SV262144 ACQ262143:ACR262144 AMM262143:AMN262144 AWI262143:AWJ262144 BGE262143:BGF262144 BQA262143:BQB262144 BZW262143:BZX262144 CJS262143:CJT262144 CTO262143:CTP262144 DDK262143:DDL262144 DNG262143:DNH262144 DXC262143:DXD262144 EGY262143:EGZ262144 EQU262143:EQV262144 FAQ262143:FAR262144 FKM262143:FKN262144 FUI262143:FUJ262144 GEE262143:GEF262144 GOA262143:GOB262144 GXW262143:GXX262144 HHS262143:HHT262144 HRO262143:HRP262144 IBK262143:IBL262144 ILG262143:ILH262144 IVC262143:IVD262144 JEY262143:JEZ262144 JOU262143:JOV262144 JYQ262143:JYR262144 KIM262143:KIN262144 KSI262143:KSJ262144 LCE262143:LCF262144 LMA262143:LMB262144 LVW262143:LVX262144 MFS262143:MFT262144 MPO262143:MPP262144 MZK262143:MZL262144 NJG262143:NJH262144 NTC262143:NTD262144 OCY262143:OCZ262144 OMU262143:OMV262144 OWQ262143:OWR262144 PGM262143:PGN262144 PQI262143:PQJ262144 QAE262143:QAF262144 QKA262143:QKB262144 QTW262143:QTX262144 RDS262143:RDT262144 RNO262143:RNP262144 RXK262143:RXL262144 SHG262143:SHH262144 SRC262143:SRD262144 TAY262143:TAZ262144 TKU262143:TKV262144 TUQ262143:TUR262144 UEM262143:UEN262144 UOI262143:UOJ262144 UYE262143:UYF262144 VIA262143:VIB262144 VRW262143:VRX262144 WBS262143:WBT262144 WLO262143:WLP262144 WVK262143:WVL262144 IY327679:IZ327680 SU327679:SV327680 ACQ327679:ACR327680 AMM327679:AMN327680 AWI327679:AWJ327680 BGE327679:BGF327680 BQA327679:BQB327680 BZW327679:BZX327680 CJS327679:CJT327680 CTO327679:CTP327680 DDK327679:DDL327680 DNG327679:DNH327680 DXC327679:DXD327680 EGY327679:EGZ327680 EQU327679:EQV327680 FAQ327679:FAR327680 FKM327679:FKN327680 FUI327679:FUJ327680 GEE327679:GEF327680 GOA327679:GOB327680 GXW327679:GXX327680 HHS327679:HHT327680 HRO327679:HRP327680 IBK327679:IBL327680 ILG327679:ILH327680 IVC327679:IVD327680 JEY327679:JEZ327680 JOU327679:JOV327680 JYQ327679:JYR327680 KIM327679:KIN327680 KSI327679:KSJ327680 LCE327679:LCF327680 LMA327679:LMB327680 LVW327679:LVX327680 MFS327679:MFT327680 MPO327679:MPP327680 MZK327679:MZL327680 NJG327679:NJH327680 NTC327679:NTD327680 OCY327679:OCZ327680 OMU327679:OMV327680 OWQ327679:OWR327680 PGM327679:PGN327680 PQI327679:PQJ327680 QAE327679:QAF327680 QKA327679:QKB327680 QTW327679:QTX327680 RDS327679:RDT327680 RNO327679:RNP327680 RXK327679:RXL327680 SHG327679:SHH327680 SRC327679:SRD327680 TAY327679:TAZ327680 TKU327679:TKV327680 TUQ327679:TUR327680 UEM327679:UEN327680 UOI327679:UOJ327680 UYE327679:UYF327680 VIA327679:VIB327680 VRW327679:VRX327680 WBS327679:WBT327680 WLO327679:WLP327680 WVK327679:WVL327680 IY393215:IZ393216 SU393215:SV393216 ACQ393215:ACR393216 AMM393215:AMN393216 AWI393215:AWJ393216 BGE393215:BGF393216 BQA393215:BQB393216 BZW393215:BZX393216 CJS393215:CJT393216 CTO393215:CTP393216 DDK393215:DDL393216 DNG393215:DNH393216 DXC393215:DXD393216 EGY393215:EGZ393216 EQU393215:EQV393216 FAQ393215:FAR393216 FKM393215:FKN393216 FUI393215:FUJ393216 GEE393215:GEF393216 GOA393215:GOB393216 GXW393215:GXX393216 HHS393215:HHT393216 HRO393215:HRP393216 IBK393215:IBL393216 ILG393215:ILH393216 IVC393215:IVD393216 JEY393215:JEZ393216 JOU393215:JOV393216 JYQ393215:JYR393216 KIM393215:KIN393216 KSI393215:KSJ393216 LCE393215:LCF393216 LMA393215:LMB393216 LVW393215:LVX393216 MFS393215:MFT393216 MPO393215:MPP393216 MZK393215:MZL393216 NJG393215:NJH393216 NTC393215:NTD393216 OCY393215:OCZ393216 OMU393215:OMV393216 OWQ393215:OWR393216 PGM393215:PGN393216 PQI393215:PQJ393216 QAE393215:QAF393216 QKA393215:QKB393216 QTW393215:QTX393216 RDS393215:RDT393216 RNO393215:RNP393216 RXK393215:RXL393216 SHG393215:SHH393216 SRC393215:SRD393216 TAY393215:TAZ393216 TKU393215:TKV393216 TUQ393215:TUR393216 UEM393215:UEN393216 UOI393215:UOJ393216 UYE393215:UYF393216 VIA393215:VIB393216 VRW393215:VRX393216 WBS393215:WBT393216 WLO393215:WLP393216 WVK393215:WVL393216 IY458751:IZ458752 SU458751:SV458752 ACQ458751:ACR458752 AMM458751:AMN458752 AWI458751:AWJ458752 BGE458751:BGF458752 BQA458751:BQB458752 BZW458751:BZX458752 CJS458751:CJT458752 CTO458751:CTP458752 DDK458751:DDL458752 DNG458751:DNH458752 DXC458751:DXD458752 EGY458751:EGZ458752 EQU458751:EQV458752 FAQ458751:FAR458752 FKM458751:FKN458752 FUI458751:FUJ458752 GEE458751:GEF458752 GOA458751:GOB458752 GXW458751:GXX458752 HHS458751:HHT458752 HRO458751:HRP458752 IBK458751:IBL458752 ILG458751:ILH458752 IVC458751:IVD458752 JEY458751:JEZ458752 JOU458751:JOV458752 JYQ458751:JYR458752 KIM458751:KIN458752 KSI458751:KSJ458752 LCE458751:LCF458752 LMA458751:LMB458752 LVW458751:LVX458752 MFS458751:MFT458752 MPO458751:MPP458752 MZK458751:MZL458752 NJG458751:NJH458752 NTC458751:NTD458752 OCY458751:OCZ458752 OMU458751:OMV458752 OWQ458751:OWR458752 PGM458751:PGN458752 PQI458751:PQJ458752 QAE458751:QAF458752 QKA458751:QKB458752 QTW458751:QTX458752 RDS458751:RDT458752 RNO458751:RNP458752 RXK458751:RXL458752 SHG458751:SHH458752 SRC458751:SRD458752 TAY458751:TAZ458752 TKU458751:TKV458752 TUQ458751:TUR458752 UEM458751:UEN458752 UOI458751:UOJ458752 UYE458751:UYF458752 VIA458751:VIB458752 VRW458751:VRX458752 WBS458751:WBT458752 WLO458751:WLP458752 WVK458751:WVL458752 IY524287:IZ524288 SU524287:SV524288 ACQ524287:ACR524288 AMM524287:AMN524288 AWI524287:AWJ524288 BGE524287:BGF524288 BQA524287:BQB524288 BZW524287:BZX524288 CJS524287:CJT524288 CTO524287:CTP524288 DDK524287:DDL524288 DNG524287:DNH524288 DXC524287:DXD524288 EGY524287:EGZ524288 EQU524287:EQV524288 FAQ524287:FAR524288 FKM524287:FKN524288 FUI524287:FUJ524288 GEE524287:GEF524288 GOA524287:GOB524288 GXW524287:GXX524288 HHS524287:HHT524288 HRO524287:HRP524288 IBK524287:IBL524288 ILG524287:ILH524288 IVC524287:IVD524288 JEY524287:JEZ524288 JOU524287:JOV524288 JYQ524287:JYR524288 KIM524287:KIN524288 KSI524287:KSJ524288 LCE524287:LCF524288 LMA524287:LMB524288 LVW524287:LVX524288 MFS524287:MFT524288 MPO524287:MPP524288 MZK524287:MZL524288 NJG524287:NJH524288 NTC524287:NTD524288 OCY524287:OCZ524288 OMU524287:OMV524288 OWQ524287:OWR524288 PGM524287:PGN524288 PQI524287:PQJ524288 QAE524287:QAF524288 QKA524287:QKB524288 QTW524287:QTX524288 RDS524287:RDT524288 RNO524287:RNP524288 RXK524287:RXL524288 SHG524287:SHH524288 SRC524287:SRD524288 TAY524287:TAZ524288 TKU524287:TKV524288 TUQ524287:TUR524288 UEM524287:UEN524288 UOI524287:UOJ524288 UYE524287:UYF524288 VIA524287:VIB524288 VRW524287:VRX524288 WBS524287:WBT524288 WLO524287:WLP524288 WVK524287:WVL524288 IY589823:IZ589824 SU589823:SV589824 ACQ589823:ACR589824 AMM589823:AMN589824 AWI589823:AWJ589824 BGE589823:BGF589824 BQA589823:BQB589824 BZW589823:BZX589824 CJS589823:CJT589824 CTO589823:CTP589824 DDK589823:DDL589824 DNG589823:DNH589824 DXC589823:DXD589824 EGY589823:EGZ589824 EQU589823:EQV589824 FAQ589823:FAR589824 FKM589823:FKN589824 FUI589823:FUJ589824 GEE589823:GEF589824 GOA589823:GOB589824 GXW589823:GXX589824 HHS589823:HHT589824 HRO589823:HRP589824 IBK589823:IBL589824 ILG589823:ILH589824 IVC589823:IVD589824 JEY589823:JEZ589824 JOU589823:JOV589824 JYQ589823:JYR589824 KIM589823:KIN589824 KSI589823:KSJ589824 LCE589823:LCF589824 LMA589823:LMB589824 LVW589823:LVX589824 MFS589823:MFT589824 MPO589823:MPP589824 MZK589823:MZL589824 NJG589823:NJH589824 NTC589823:NTD589824 OCY589823:OCZ589824 OMU589823:OMV589824 OWQ589823:OWR589824 PGM589823:PGN589824 PQI589823:PQJ589824 QAE589823:QAF589824 QKA589823:QKB589824 QTW589823:QTX589824 RDS589823:RDT589824 RNO589823:RNP589824 RXK589823:RXL589824 SHG589823:SHH589824 SRC589823:SRD589824 TAY589823:TAZ589824 TKU589823:TKV589824 TUQ589823:TUR589824 UEM589823:UEN589824 UOI589823:UOJ589824 UYE589823:UYF589824 VIA589823:VIB589824 VRW589823:VRX589824 WBS589823:WBT589824 WLO589823:WLP589824 WVK589823:WVL589824 IY655359:IZ655360 SU655359:SV655360 ACQ655359:ACR655360 AMM655359:AMN655360 AWI655359:AWJ655360 BGE655359:BGF655360 BQA655359:BQB655360 BZW655359:BZX655360 CJS655359:CJT655360 CTO655359:CTP655360 DDK655359:DDL655360 DNG655359:DNH655360 DXC655359:DXD655360 EGY655359:EGZ655360 EQU655359:EQV655360 FAQ655359:FAR655360 FKM655359:FKN655360 FUI655359:FUJ655360 GEE655359:GEF655360 GOA655359:GOB655360 GXW655359:GXX655360 HHS655359:HHT655360 HRO655359:HRP655360 IBK655359:IBL655360 ILG655359:ILH655360 IVC655359:IVD655360 JEY655359:JEZ655360 JOU655359:JOV655360 JYQ655359:JYR655360 KIM655359:KIN655360 KSI655359:KSJ655360 LCE655359:LCF655360 LMA655359:LMB655360 LVW655359:LVX655360 MFS655359:MFT655360 MPO655359:MPP655360 MZK655359:MZL655360 NJG655359:NJH655360 NTC655359:NTD655360 OCY655359:OCZ655360 OMU655359:OMV655360 OWQ655359:OWR655360 PGM655359:PGN655360 PQI655359:PQJ655360 QAE655359:QAF655360 QKA655359:QKB655360 QTW655359:QTX655360 RDS655359:RDT655360 RNO655359:RNP655360 RXK655359:RXL655360 SHG655359:SHH655360 SRC655359:SRD655360 TAY655359:TAZ655360 TKU655359:TKV655360 TUQ655359:TUR655360 UEM655359:UEN655360 UOI655359:UOJ655360 UYE655359:UYF655360 VIA655359:VIB655360 VRW655359:VRX655360 WBS655359:WBT655360 WLO655359:WLP655360 WVK655359:WVL655360 IY720895:IZ720896 SU720895:SV720896 ACQ720895:ACR720896 AMM720895:AMN720896 AWI720895:AWJ720896 BGE720895:BGF720896 BQA720895:BQB720896 BZW720895:BZX720896 CJS720895:CJT720896 CTO720895:CTP720896 DDK720895:DDL720896 DNG720895:DNH720896 DXC720895:DXD720896 EGY720895:EGZ720896 EQU720895:EQV720896 FAQ720895:FAR720896 FKM720895:FKN720896 FUI720895:FUJ720896 GEE720895:GEF720896 GOA720895:GOB720896 GXW720895:GXX720896 HHS720895:HHT720896 HRO720895:HRP720896 IBK720895:IBL720896 ILG720895:ILH720896 IVC720895:IVD720896 JEY720895:JEZ720896 JOU720895:JOV720896 JYQ720895:JYR720896 KIM720895:KIN720896 KSI720895:KSJ720896 LCE720895:LCF720896 LMA720895:LMB720896 LVW720895:LVX720896 MFS720895:MFT720896 MPO720895:MPP720896 MZK720895:MZL720896 NJG720895:NJH720896 NTC720895:NTD720896 OCY720895:OCZ720896 OMU720895:OMV720896 OWQ720895:OWR720896 PGM720895:PGN720896 PQI720895:PQJ720896 QAE720895:QAF720896 QKA720895:QKB720896 QTW720895:QTX720896 RDS720895:RDT720896 RNO720895:RNP720896 RXK720895:RXL720896 SHG720895:SHH720896 SRC720895:SRD720896 TAY720895:TAZ720896 TKU720895:TKV720896 TUQ720895:TUR720896 UEM720895:UEN720896 UOI720895:UOJ720896 UYE720895:UYF720896 VIA720895:VIB720896 VRW720895:VRX720896 WBS720895:WBT720896 WLO720895:WLP720896 WVK720895:WVL720896 IY786431:IZ786432 SU786431:SV786432 ACQ786431:ACR786432 AMM786431:AMN786432 AWI786431:AWJ786432 BGE786431:BGF786432 BQA786431:BQB786432 BZW786431:BZX786432 CJS786431:CJT786432 CTO786431:CTP786432 DDK786431:DDL786432 DNG786431:DNH786432 DXC786431:DXD786432 EGY786431:EGZ786432 EQU786431:EQV786432 FAQ786431:FAR786432 FKM786431:FKN786432 FUI786431:FUJ786432 GEE786431:GEF786432 GOA786431:GOB786432 GXW786431:GXX786432 HHS786431:HHT786432 HRO786431:HRP786432 IBK786431:IBL786432 ILG786431:ILH786432 IVC786431:IVD786432 JEY786431:JEZ786432 JOU786431:JOV786432 JYQ786431:JYR786432 KIM786431:KIN786432 KSI786431:KSJ786432 LCE786431:LCF786432 LMA786431:LMB786432 LVW786431:LVX786432 MFS786431:MFT786432 MPO786431:MPP786432 MZK786431:MZL786432 NJG786431:NJH786432 NTC786431:NTD786432 OCY786431:OCZ786432 OMU786431:OMV786432 OWQ786431:OWR786432 PGM786431:PGN786432 PQI786431:PQJ786432 QAE786431:QAF786432 QKA786431:QKB786432 QTW786431:QTX786432 RDS786431:RDT786432 RNO786431:RNP786432 RXK786431:RXL786432 SHG786431:SHH786432 SRC786431:SRD786432 TAY786431:TAZ786432 TKU786431:TKV786432 TUQ786431:TUR786432 UEM786431:UEN786432 UOI786431:UOJ786432 UYE786431:UYF786432 VIA786431:VIB786432 VRW786431:VRX786432 WBS786431:WBT786432 WLO786431:WLP786432 WVK786431:WVL786432 IY851967:IZ851968 SU851967:SV851968 ACQ851967:ACR851968 AMM851967:AMN851968 AWI851967:AWJ851968 BGE851967:BGF851968 BQA851967:BQB851968 BZW851967:BZX851968 CJS851967:CJT851968 CTO851967:CTP851968 DDK851967:DDL851968 DNG851967:DNH851968 DXC851967:DXD851968 EGY851967:EGZ851968 EQU851967:EQV851968 FAQ851967:FAR851968 FKM851967:FKN851968 FUI851967:FUJ851968 GEE851967:GEF851968 GOA851967:GOB851968 GXW851967:GXX851968 HHS851967:HHT851968 HRO851967:HRP851968 IBK851967:IBL851968 ILG851967:ILH851968 IVC851967:IVD851968 JEY851967:JEZ851968 JOU851967:JOV851968 JYQ851967:JYR851968 KIM851967:KIN851968 KSI851967:KSJ851968 LCE851967:LCF851968 LMA851967:LMB851968 LVW851967:LVX851968 MFS851967:MFT851968 MPO851967:MPP851968 MZK851967:MZL851968 NJG851967:NJH851968 NTC851967:NTD851968 OCY851967:OCZ851968 OMU851967:OMV851968 OWQ851967:OWR851968 PGM851967:PGN851968 PQI851967:PQJ851968 QAE851967:QAF851968 QKA851967:QKB851968 QTW851967:QTX851968 RDS851967:RDT851968 RNO851967:RNP851968 RXK851967:RXL851968 SHG851967:SHH851968 SRC851967:SRD851968 TAY851967:TAZ851968 TKU851967:TKV851968 TUQ851967:TUR851968 UEM851967:UEN851968 UOI851967:UOJ851968 UYE851967:UYF851968 VIA851967:VIB851968 VRW851967:VRX851968 WBS851967:WBT851968 WLO851967:WLP851968 WVK851967:WVL851968 IY917503:IZ917504 SU917503:SV917504 ACQ917503:ACR917504 AMM917503:AMN917504 AWI917503:AWJ917504 BGE917503:BGF917504 BQA917503:BQB917504 BZW917503:BZX917504 CJS917503:CJT917504 CTO917503:CTP917504 DDK917503:DDL917504 DNG917503:DNH917504 DXC917503:DXD917504 EGY917503:EGZ917504 EQU917503:EQV917504 FAQ917503:FAR917504 FKM917503:FKN917504 FUI917503:FUJ917504 GEE917503:GEF917504 GOA917503:GOB917504 GXW917503:GXX917504 HHS917503:HHT917504 HRO917503:HRP917504 IBK917503:IBL917504 ILG917503:ILH917504 IVC917503:IVD917504 JEY917503:JEZ917504 JOU917503:JOV917504 JYQ917503:JYR917504 KIM917503:KIN917504 KSI917503:KSJ917504 LCE917503:LCF917504 LMA917503:LMB917504 LVW917503:LVX917504 MFS917503:MFT917504 MPO917503:MPP917504 MZK917503:MZL917504 NJG917503:NJH917504 NTC917503:NTD917504 OCY917503:OCZ917504 OMU917503:OMV917504 OWQ917503:OWR917504 PGM917503:PGN917504 PQI917503:PQJ917504 QAE917503:QAF917504 QKA917503:QKB917504 QTW917503:QTX917504 RDS917503:RDT917504 RNO917503:RNP917504 RXK917503:RXL917504 SHG917503:SHH917504 SRC917503:SRD917504 TAY917503:TAZ917504 TKU917503:TKV917504 TUQ917503:TUR917504 UEM917503:UEN917504 UOI917503:UOJ917504 UYE917503:UYF917504 VIA917503:VIB917504 VRW917503:VRX917504 WBS917503:WBT917504 WLO917503:WLP917504 WVK917503:WVL917504 IY983039:IZ983040 SU983039:SV983040 ACQ983039:ACR983040 AMM983039:AMN983040 AWI983039:AWJ983040 BGE983039:BGF983040 BQA983039:BQB983040 BZW983039:BZX983040 CJS983039:CJT983040 CTO983039:CTP983040 DDK983039:DDL983040 DNG983039:DNH983040 DXC983039:DXD983040 EGY983039:EGZ983040 EQU983039:EQV983040 FAQ983039:FAR983040 FKM983039:FKN983040 FUI983039:FUJ983040 GEE983039:GEF983040 GOA983039:GOB983040 GXW983039:GXX983040 HHS983039:HHT983040 HRO983039:HRP983040 IBK983039:IBL983040 ILG983039:ILH983040 IVC983039:IVD983040 JEY983039:JEZ983040 JOU983039:JOV983040 JYQ983039:JYR983040 KIM983039:KIN983040 KSI983039:KSJ983040 LCE983039:LCF983040 LMA983039:LMB983040 LVW983039:LVX983040 MFS983039:MFT983040 MPO983039:MPP983040 MZK983039:MZL983040 NJG983039:NJH983040 NTC983039:NTD983040 OCY983039:OCZ983040 OMU983039:OMV983040 OWQ983039:OWR983040 PGM983039:PGN983040 PQI983039:PQJ983040 QAE983039:QAF983040 QKA983039:QKB983040 QTW983039:QTX983040 RDS983039:RDT983040 RNO983039:RNP983040 RXK983039:RXL983040 SHG983039:SHH983040 SRC983039:SRD983040 TAY983039:TAZ983040 TKU983039:TKV983040 TUQ983039:TUR983040 UEM983039:UEN983040 UOI983039:UOJ983040 UYE983039:UYF983040 VIA983039:VIB983040 VRW983039:VRX983040 WBS983039:WBT983040 WLO983039:WLP983040 WVK983039:WVL983040 JB8:JC11 SX8:SY11 ACT8:ACU11 AMP8:AMQ11 AWL8:AWM11 BGH8:BGI11 BQD8:BQE11 BZZ8:CAA11 CJV8:CJW11 CTR8:CTS11 DDN8:DDO11 DNJ8:DNK11 DXF8:DXG11 EHB8:EHC11 EQX8:EQY11 FAT8:FAU11 FKP8:FKQ11 FUL8:FUM11 GEH8:GEI11 GOD8:GOE11 GXZ8:GYA11 HHV8:HHW11 HRR8:HRS11 IBN8:IBO11 ILJ8:ILK11 IVF8:IVG11 JFB8:JFC11 JOX8:JOY11 JYT8:JYU11 KIP8:KIQ11 KSL8:KSM11 LCH8:LCI11 LMD8:LME11 LVZ8:LWA11 MFV8:MFW11 MPR8:MPS11 MZN8:MZO11 NJJ8:NJK11 NTF8:NTG11 ODB8:ODC11 OMX8:OMY11 OWT8:OWU11 PGP8:PGQ11 PQL8:PQM11 QAH8:QAI11 QKD8:QKE11 QTZ8:QUA11 RDV8:RDW11 RNR8:RNS11 RXN8:RXO11 SHJ8:SHK11 SRF8:SRG11 TBB8:TBC11 TKX8:TKY11 TUT8:TUU11 UEP8:UEQ11 UOL8:UOM11 UYH8:UYI11 VID8:VIE11 VRZ8:VSA11 WBV8:WBW11 WLR8:WLS11 WVN8:WVO11 JB65535:JC65536 SX65535:SY65536 ACT65535:ACU65536 AMP65535:AMQ65536 AWL65535:AWM65536 BGH65535:BGI65536 BQD65535:BQE65536 BZZ65535:CAA65536 CJV65535:CJW65536 CTR65535:CTS65536 DDN65535:DDO65536 DNJ65535:DNK65536 DXF65535:DXG65536 EHB65535:EHC65536 EQX65535:EQY65536 FAT65535:FAU65536 FKP65535:FKQ65536 FUL65535:FUM65536 GEH65535:GEI65536 GOD65535:GOE65536 GXZ65535:GYA65536 HHV65535:HHW65536 HRR65535:HRS65536 IBN65535:IBO65536 ILJ65535:ILK65536 IVF65535:IVG65536 JFB65535:JFC65536 JOX65535:JOY65536 JYT65535:JYU65536 KIP65535:KIQ65536 KSL65535:KSM65536 LCH65535:LCI65536 LMD65535:LME65536 LVZ65535:LWA65536 MFV65535:MFW65536 MPR65535:MPS65536 MZN65535:MZO65536 NJJ65535:NJK65536 NTF65535:NTG65536 ODB65535:ODC65536 OMX65535:OMY65536 OWT65535:OWU65536 PGP65535:PGQ65536 PQL65535:PQM65536 QAH65535:QAI65536 QKD65535:QKE65536 QTZ65535:QUA65536 RDV65535:RDW65536 RNR65535:RNS65536 RXN65535:RXO65536 SHJ65535:SHK65536 SRF65535:SRG65536 TBB65535:TBC65536 TKX65535:TKY65536 TUT65535:TUU65536 UEP65535:UEQ65536 UOL65535:UOM65536 UYH65535:UYI65536 VID65535:VIE65536 VRZ65535:VSA65536 WBV65535:WBW65536 WLR65535:WLS65536 WVN65535:WVO65536 JB131071:JC131072 SX131071:SY131072 ACT131071:ACU131072 AMP131071:AMQ131072 AWL131071:AWM131072 BGH131071:BGI131072 BQD131071:BQE131072 BZZ131071:CAA131072 CJV131071:CJW131072 CTR131071:CTS131072 DDN131071:DDO131072 DNJ131071:DNK131072 DXF131071:DXG131072 EHB131071:EHC131072 EQX131071:EQY131072 FAT131071:FAU131072 FKP131071:FKQ131072 FUL131071:FUM131072 GEH131071:GEI131072 GOD131071:GOE131072 GXZ131071:GYA131072 HHV131071:HHW131072 HRR131071:HRS131072 IBN131071:IBO131072 ILJ131071:ILK131072 IVF131071:IVG131072 JFB131071:JFC131072 JOX131071:JOY131072 JYT131071:JYU131072 KIP131071:KIQ131072 KSL131071:KSM131072 LCH131071:LCI131072 LMD131071:LME131072 LVZ131071:LWA131072 MFV131071:MFW131072 MPR131071:MPS131072 MZN131071:MZO131072 NJJ131071:NJK131072 NTF131071:NTG131072 ODB131071:ODC131072 OMX131071:OMY131072 OWT131071:OWU131072 PGP131071:PGQ131072 PQL131071:PQM131072 QAH131071:QAI131072 QKD131071:QKE131072 QTZ131071:QUA131072 RDV131071:RDW131072 RNR131071:RNS131072 RXN131071:RXO131072 SHJ131071:SHK131072 SRF131071:SRG131072 TBB131071:TBC131072 TKX131071:TKY131072 TUT131071:TUU131072 UEP131071:UEQ131072 UOL131071:UOM131072 UYH131071:UYI131072 VID131071:VIE131072 VRZ131071:VSA131072 WBV131071:WBW131072 WLR131071:WLS131072 WVN131071:WVO131072 JB196607:JC196608 SX196607:SY196608 ACT196607:ACU196608 AMP196607:AMQ196608 AWL196607:AWM196608 BGH196607:BGI196608 BQD196607:BQE196608 BZZ196607:CAA196608 CJV196607:CJW196608 CTR196607:CTS196608 DDN196607:DDO196608 DNJ196607:DNK196608 DXF196607:DXG196608 EHB196607:EHC196608 EQX196607:EQY196608 FAT196607:FAU196608 FKP196607:FKQ196608 FUL196607:FUM196608 GEH196607:GEI196608 GOD196607:GOE196608 GXZ196607:GYA196608 HHV196607:HHW196608 HRR196607:HRS196608 IBN196607:IBO196608 ILJ196607:ILK196608 IVF196607:IVG196608 JFB196607:JFC196608 JOX196607:JOY196608 JYT196607:JYU196608 KIP196607:KIQ196608 KSL196607:KSM196608 LCH196607:LCI196608 LMD196607:LME196608 LVZ196607:LWA196608 MFV196607:MFW196608 MPR196607:MPS196608 MZN196607:MZO196608 NJJ196607:NJK196608 NTF196607:NTG196608 ODB196607:ODC196608 OMX196607:OMY196608 OWT196607:OWU196608 PGP196607:PGQ196608 PQL196607:PQM196608 QAH196607:QAI196608 QKD196607:QKE196608 QTZ196607:QUA196608 RDV196607:RDW196608 RNR196607:RNS196608 RXN196607:RXO196608 SHJ196607:SHK196608 SRF196607:SRG196608 TBB196607:TBC196608 TKX196607:TKY196608 TUT196607:TUU196608 UEP196607:UEQ196608 UOL196607:UOM196608 UYH196607:UYI196608 VID196607:VIE196608 VRZ196607:VSA196608 WBV196607:WBW196608 WLR196607:WLS196608 WVN196607:WVO196608 JB262143:JC262144 SX262143:SY262144 ACT262143:ACU262144 AMP262143:AMQ262144 AWL262143:AWM262144 BGH262143:BGI262144 BQD262143:BQE262144 BZZ262143:CAA262144 CJV262143:CJW262144 CTR262143:CTS262144 DDN262143:DDO262144 DNJ262143:DNK262144 DXF262143:DXG262144 EHB262143:EHC262144 EQX262143:EQY262144 FAT262143:FAU262144 FKP262143:FKQ262144 FUL262143:FUM262144 GEH262143:GEI262144 GOD262143:GOE262144 GXZ262143:GYA262144 HHV262143:HHW262144 HRR262143:HRS262144 IBN262143:IBO262144 ILJ262143:ILK262144 IVF262143:IVG262144 JFB262143:JFC262144 JOX262143:JOY262144 JYT262143:JYU262144 KIP262143:KIQ262144 KSL262143:KSM262144 LCH262143:LCI262144 LMD262143:LME262144 LVZ262143:LWA262144 MFV262143:MFW262144 MPR262143:MPS262144 MZN262143:MZO262144 NJJ262143:NJK262144 NTF262143:NTG262144 ODB262143:ODC262144 OMX262143:OMY262144 OWT262143:OWU262144 PGP262143:PGQ262144 PQL262143:PQM262144 QAH262143:QAI262144 QKD262143:QKE262144 QTZ262143:QUA262144 RDV262143:RDW262144 RNR262143:RNS262144 RXN262143:RXO262144 SHJ262143:SHK262144 SRF262143:SRG262144 TBB262143:TBC262144 TKX262143:TKY262144 TUT262143:TUU262144 UEP262143:UEQ262144 UOL262143:UOM262144 UYH262143:UYI262144 VID262143:VIE262144 VRZ262143:VSA262144 WBV262143:WBW262144 WLR262143:WLS262144 WVN262143:WVO262144 JB327679:JC327680 SX327679:SY327680 ACT327679:ACU327680 AMP327679:AMQ327680 AWL327679:AWM327680 BGH327679:BGI327680 BQD327679:BQE327680 BZZ327679:CAA327680 CJV327679:CJW327680 CTR327679:CTS327680 DDN327679:DDO327680 DNJ327679:DNK327680 DXF327679:DXG327680 EHB327679:EHC327680 EQX327679:EQY327680 FAT327679:FAU327680 FKP327679:FKQ327680 FUL327679:FUM327680 GEH327679:GEI327680 GOD327679:GOE327680 GXZ327679:GYA327680 HHV327679:HHW327680 HRR327679:HRS327680 IBN327679:IBO327680 ILJ327679:ILK327680 IVF327679:IVG327680 JFB327679:JFC327680 JOX327679:JOY327680 JYT327679:JYU327680 KIP327679:KIQ327680 KSL327679:KSM327680 LCH327679:LCI327680 LMD327679:LME327680 LVZ327679:LWA327680 MFV327679:MFW327680 MPR327679:MPS327680 MZN327679:MZO327680 NJJ327679:NJK327680 NTF327679:NTG327680 ODB327679:ODC327680 OMX327679:OMY327680 OWT327679:OWU327680 PGP327679:PGQ327680 PQL327679:PQM327680 QAH327679:QAI327680 QKD327679:QKE327680 QTZ327679:QUA327680 RDV327679:RDW327680 RNR327679:RNS327680 RXN327679:RXO327680 SHJ327679:SHK327680 SRF327679:SRG327680 TBB327679:TBC327680 TKX327679:TKY327680 TUT327679:TUU327680 UEP327679:UEQ327680 UOL327679:UOM327680 UYH327679:UYI327680 VID327679:VIE327680 VRZ327679:VSA327680 WBV327679:WBW327680 WLR327679:WLS327680 WVN327679:WVO327680 JB393215:JC393216 SX393215:SY393216 ACT393215:ACU393216 AMP393215:AMQ393216 AWL393215:AWM393216 BGH393215:BGI393216 BQD393215:BQE393216 BZZ393215:CAA393216 CJV393215:CJW393216 CTR393215:CTS393216 DDN393215:DDO393216 DNJ393215:DNK393216 DXF393215:DXG393216 EHB393215:EHC393216 EQX393215:EQY393216 FAT393215:FAU393216 FKP393215:FKQ393216 FUL393215:FUM393216 GEH393215:GEI393216 GOD393215:GOE393216 GXZ393215:GYA393216 HHV393215:HHW393216 HRR393215:HRS393216 IBN393215:IBO393216 ILJ393215:ILK393216 IVF393215:IVG393216 JFB393215:JFC393216 JOX393215:JOY393216 JYT393215:JYU393216 KIP393215:KIQ393216 KSL393215:KSM393216 LCH393215:LCI393216 LMD393215:LME393216 LVZ393215:LWA393216 MFV393215:MFW393216 MPR393215:MPS393216 MZN393215:MZO393216 NJJ393215:NJK393216 NTF393215:NTG393216 ODB393215:ODC393216 OMX393215:OMY393216 OWT393215:OWU393216 PGP393215:PGQ393216 PQL393215:PQM393216 QAH393215:QAI393216 QKD393215:QKE393216 QTZ393215:QUA393216 RDV393215:RDW393216 RNR393215:RNS393216 RXN393215:RXO393216 SHJ393215:SHK393216 SRF393215:SRG393216 TBB393215:TBC393216 TKX393215:TKY393216 TUT393215:TUU393216 UEP393215:UEQ393216 UOL393215:UOM393216 UYH393215:UYI393216 VID393215:VIE393216 VRZ393215:VSA393216 WBV393215:WBW393216 WLR393215:WLS393216 WVN393215:WVO393216 JB458751:JC458752 SX458751:SY458752 ACT458751:ACU458752 AMP458751:AMQ458752 AWL458751:AWM458752 BGH458751:BGI458752 BQD458751:BQE458752 BZZ458751:CAA458752 CJV458751:CJW458752 CTR458751:CTS458752 DDN458751:DDO458752 DNJ458751:DNK458752 DXF458751:DXG458752 EHB458751:EHC458752 EQX458751:EQY458752 FAT458751:FAU458752 FKP458751:FKQ458752 FUL458751:FUM458752 GEH458751:GEI458752 GOD458751:GOE458752 GXZ458751:GYA458752 HHV458751:HHW458752 HRR458751:HRS458752 IBN458751:IBO458752 ILJ458751:ILK458752 IVF458751:IVG458752 JFB458751:JFC458752 JOX458751:JOY458752 JYT458751:JYU458752 KIP458751:KIQ458752 KSL458751:KSM458752 LCH458751:LCI458752 LMD458751:LME458752 LVZ458751:LWA458752 MFV458751:MFW458752 MPR458751:MPS458752 MZN458751:MZO458752 NJJ458751:NJK458752 NTF458751:NTG458752 ODB458751:ODC458752 OMX458751:OMY458752 OWT458751:OWU458752 PGP458751:PGQ458752 PQL458751:PQM458752 QAH458751:QAI458752 QKD458751:QKE458752 QTZ458751:QUA458752 RDV458751:RDW458752 RNR458751:RNS458752 RXN458751:RXO458752 SHJ458751:SHK458752 SRF458751:SRG458752 TBB458751:TBC458752 TKX458751:TKY458752 TUT458751:TUU458752 UEP458751:UEQ458752 UOL458751:UOM458752 UYH458751:UYI458752 VID458751:VIE458752 VRZ458751:VSA458752 WBV458751:WBW458752 WLR458751:WLS458752 WVN458751:WVO458752 JB524287:JC524288 SX524287:SY524288 ACT524287:ACU524288 AMP524287:AMQ524288 AWL524287:AWM524288 BGH524287:BGI524288 BQD524287:BQE524288 BZZ524287:CAA524288 CJV524287:CJW524288 CTR524287:CTS524288 DDN524287:DDO524288 DNJ524287:DNK524288 DXF524287:DXG524288 EHB524287:EHC524288 EQX524287:EQY524288 FAT524287:FAU524288 FKP524287:FKQ524288 FUL524287:FUM524288 GEH524287:GEI524288 GOD524287:GOE524288 GXZ524287:GYA524288 HHV524287:HHW524288 HRR524287:HRS524288 IBN524287:IBO524288 ILJ524287:ILK524288 IVF524287:IVG524288 JFB524287:JFC524288 JOX524287:JOY524288 JYT524287:JYU524288 KIP524287:KIQ524288 KSL524287:KSM524288 LCH524287:LCI524288 LMD524287:LME524288 LVZ524287:LWA524288 MFV524287:MFW524288 MPR524287:MPS524288 MZN524287:MZO524288 NJJ524287:NJK524288 NTF524287:NTG524288 ODB524287:ODC524288 OMX524287:OMY524288 OWT524287:OWU524288 PGP524287:PGQ524288 PQL524287:PQM524288 QAH524287:QAI524288 QKD524287:QKE524288 QTZ524287:QUA524288 RDV524287:RDW524288 RNR524287:RNS524288 RXN524287:RXO524288 SHJ524287:SHK524288 SRF524287:SRG524288 TBB524287:TBC524288 TKX524287:TKY524288 TUT524287:TUU524288 UEP524287:UEQ524288 UOL524287:UOM524288 UYH524287:UYI524288 VID524287:VIE524288 VRZ524287:VSA524288 WBV524287:WBW524288 WLR524287:WLS524288 WVN524287:WVO524288 JB589823:JC589824 SX589823:SY589824 ACT589823:ACU589824 AMP589823:AMQ589824 AWL589823:AWM589824 BGH589823:BGI589824 BQD589823:BQE589824 BZZ589823:CAA589824 CJV589823:CJW589824 CTR589823:CTS589824 DDN589823:DDO589824 DNJ589823:DNK589824 DXF589823:DXG589824 EHB589823:EHC589824 EQX589823:EQY589824 FAT589823:FAU589824 FKP589823:FKQ589824 FUL589823:FUM589824 GEH589823:GEI589824 GOD589823:GOE589824 GXZ589823:GYA589824 HHV589823:HHW589824 HRR589823:HRS589824 IBN589823:IBO589824 ILJ589823:ILK589824 IVF589823:IVG589824 JFB589823:JFC589824 JOX589823:JOY589824 JYT589823:JYU589824 KIP589823:KIQ589824 KSL589823:KSM589824 LCH589823:LCI589824 LMD589823:LME589824 LVZ589823:LWA589824 MFV589823:MFW589824 MPR589823:MPS589824 MZN589823:MZO589824 NJJ589823:NJK589824 NTF589823:NTG589824 ODB589823:ODC589824 OMX589823:OMY589824 OWT589823:OWU589824 PGP589823:PGQ589824 PQL589823:PQM589824 QAH589823:QAI589824 QKD589823:QKE589824 QTZ589823:QUA589824 RDV589823:RDW589824 RNR589823:RNS589824 RXN589823:RXO589824 SHJ589823:SHK589824 SRF589823:SRG589824 TBB589823:TBC589824 TKX589823:TKY589824 TUT589823:TUU589824 UEP589823:UEQ589824 UOL589823:UOM589824 UYH589823:UYI589824 VID589823:VIE589824 VRZ589823:VSA589824 WBV589823:WBW589824 WLR589823:WLS589824 WVN589823:WVO589824 JB655359:JC655360 SX655359:SY655360 ACT655359:ACU655360 AMP655359:AMQ655360 AWL655359:AWM655360 BGH655359:BGI655360 BQD655359:BQE655360 BZZ655359:CAA655360 CJV655359:CJW655360 CTR655359:CTS655360 DDN655359:DDO655360 DNJ655359:DNK655360 DXF655359:DXG655360 EHB655359:EHC655360 EQX655359:EQY655360 FAT655359:FAU655360 FKP655359:FKQ655360 FUL655359:FUM655360 GEH655359:GEI655360 GOD655359:GOE655360 GXZ655359:GYA655360 HHV655359:HHW655360 HRR655359:HRS655360 IBN655359:IBO655360 ILJ655359:ILK655360 IVF655359:IVG655360 JFB655359:JFC655360 JOX655359:JOY655360 JYT655359:JYU655360 KIP655359:KIQ655360 KSL655359:KSM655360 LCH655359:LCI655360 LMD655359:LME655360 LVZ655359:LWA655360 MFV655359:MFW655360 MPR655359:MPS655360 MZN655359:MZO655360 NJJ655359:NJK655360 NTF655359:NTG655360 ODB655359:ODC655360 OMX655359:OMY655360 OWT655359:OWU655360 PGP655359:PGQ655360 PQL655359:PQM655360 QAH655359:QAI655360 QKD655359:QKE655360 QTZ655359:QUA655360 RDV655359:RDW655360 RNR655359:RNS655360 RXN655359:RXO655360 SHJ655359:SHK655360 SRF655359:SRG655360 TBB655359:TBC655360 TKX655359:TKY655360 TUT655359:TUU655360 UEP655359:UEQ655360 UOL655359:UOM655360 UYH655359:UYI655360 VID655359:VIE655360 VRZ655359:VSA655360 WBV655359:WBW655360 WLR655359:WLS655360 WVN655359:WVO655360 JB720895:JC720896 SX720895:SY720896 ACT720895:ACU720896 AMP720895:AMQ720896 AWL720895:AWM720896 BGH720895:BGI720896 BQD720895:BQE720896 BZZ720895:CAA720896 CJV720895:CJW720896 CTR720895:CTS720896 DDN720895:DDO720896 DNJ720895:DNK720896 DXF720895:DXG720896 EHB720895:EHC720896 EQX720895:EQY720896 FAT720895:FAU720896 FKP720895:FKQ720896 FUL720895:FUM720896 GEH720895:GEI720896 GOD720895:GOE720896 GXZ720895:GYA720896 HHV720895:HHW720896 HRR720895:HRS720896 IBN720895:IBO720896 ILJ720895:ILK720896 IVF720895:IVG720896 JFB720895:JFC720896 JOX720895:JOY720896 JYT720895:JYU720896 KIP720895:KIQ720896 KSL720895:KSM720896 LCH720895:LCI720896 LMD720895:LME720896 LVZ720895:LWA720896 MFV720895:MFW720896 MPR720895:MPS720896 MZN720895:MZO720896 NJJ720895:NJK720896 NTF720895:NTG720896 ODB720895:ODC720896 OMX720895:OMY720896 OWT720895:OWU720896 PGP720895:PGQ720896 PQL720895:PQM720896 QAH720895:QAI720896 QKD720895:QKE720896 QTZ720895:QUA720896 RDV720895:RDW720896 RNR720895:RNS720896 RXN720895:RXO720896 SHJ720895:SHK720896 SRF720895:SRG720896 TBB720895:TBC720896 TKX720895:TKY720896 TUT720895:TUU720896 UEP720895:UEQ720896 UOL720895:UOM720896 UYH720895:UYI720896 VID720895:VIE720896 VRZ720895:VSA720896 WBV720895:WBW720896 WLR720895:WLS720896 WVN720895:WVO720896 JB786431:JC786432 SX786431:SY786432 ACT786431:ACU786432 AMP786431:AMQ786432 AWL786431:AWM786432 BGH786431:BGI786432 BQD786431:BQE786432 BZZ786431:CAA786432 CJV786431:CJW786432 CTR786431:CTS786432 DDN786431:DDO786432 DNJ786431:DNK786432 DXF786431:DXG786432 EHB786431:EHC786432 EQX786431:EQY786432 FAT786431:FAU786432 FKP786431:FKQ786432 FUL786431:FUM786432 GEH786431:GEI786432 GOD786431:GOE786432 GXZ786431:GYA786432 HHV786431:HHW786432 HRR786431:HRS786432 IBN786431:IBO786432 ILJ786431:ILK786432 IVF786431:IVG786432 JFB786431:JFC786432 JOX786431:JOY786432 JYT786431:JYU786432 KIP786431:KIQ786432 KSL786431:KSM786432 LCH786431:LCI786432 LMD786431:LME786432 LVZ786431:LWA786432 MFV786431:MFW786432 MPR786431:MPS786432 MZN786431:MZO786432 NJJ786431:NJK786432 NTF786431:NTG786432 ODB786431:ODC786432 OMX786431:OMY786432 OWT786431:OWU786432 PGP786431:PGQ786432 PQL786431:PQM786432 QAH786431:QAI786432 QKD786431:QKE786432 QTZ786431:QUA786432 RDV786431:RDW786432 RNR786431:RNS786432 RXN786431:RXO786432 SHJ786431:SHK786432 SRF786431:SRG786432 TBB786431:TBC786432 TKX786431:TKY786432 TUT786431:TUU786432 UEP786431:UEQ786432 UOL786431:UOM786432 UYH786431:UYI786432 VID786431:VIE786432 VRZ786431:VSA786432 WBV786431:WBW786432 WLR786431:WLS786432 WVN786431:WVO786432 JB851967:JC851968 SX851967:SY851968 ACT851967:ACU851968 AMP851967:AMQ851968 AWL851967:AWM851968 BGH851967:BGI851968 BQD851967:BQE851968 BZZ851967:CAA851968 CJV851967:CJW851968 CTR851967:CTS851968 DDN851967:DDO851968 DNJ851967:DNK851968 DXF851967:DXG851968 EHB851967:EHC851968 EQX851967:EQY851968 FAT851967:FAU851968 FKP851967:FKQ851968 FUL851967:FUM851968 GEH851967:GEI851968 GOD851967:GOE851968 GXZ851967:GYA851968 HHV851967:HHW851968 HRR851967:HRS851968 IBN851967:IBO851968 ILJ851967:ILK851968 IVF851967:IVG851968 JFB851967:JFC851968 JOX851967:JOY851968 JYT851967:JYU851968 KIP851967:KIQ851968 KSL851967:KSM851968 LCH851967:LCI851968 LMD851967:LME851968 LVZ851967:LWA851968 MFV851967:MFW851968 MPR851967:MPS851968 MZN851967:MZO851968 NJJ851967:NJK851968 NTF851967:NTG851968 ODB851967:ODC851968 OMX851967:OMY851968 OWT851967:OWU851968 PGP851967:PGQ851968 PQL851967:PQM851968 QAH851967:QAI851968 QKD851967:QKE851968 QTZ851967:QUA851968 RDV851967:RDW851968 RNR851967:RNS851968 RXN851967:RXO851968 SHJ851967:SHK851968 SRF851967:SRG851968 TBB851967:TBC851968 TKX851967:TKY851968 TUT851967:TUU851968 UEP851967:UEQ851968 UOL851967:UOM851968 UYH851967:UYI851968 VID851967:VIE851968 VRZ851967:VSA851968 WBV851967:WBW851968 WLR851967:WLS851968 WVN851967:WVO851968 JB917503:JC917504 SX917503:SY917504 ACT917503:ACU917504 AMP917503:AMQ917504 AWL917503:AWM917504 BGH917503:BGI917504 BQD917503:BQE917504 BZZ917503:CAA917504 CJV917503:CJW917504 CTR917503:CTS917504 DDN917503:DDO917504 DNJ917503:DNK917504 DXF917503:DXG917504 EHB917503:EHC917504 EQX917503:EQY917504 FAT917503:FAU917504 FKP917503:FKQ917504 FUL917503:FUM917504 GEH917503:GEI917504 GOD917503:GOE917504 GXZ917503:GYA917504 HHV917503:HHW917504 HRR917503:HRS917504 IBN917503:IBO917504 ILJ917503:ILK917504 IVF917503:IVG917504 JFB917503:JFC917504 JOX917503:JOY917504 JYT917503:JYU917504 KIP917503:KIQ917504 KSL917503:KSM917504 LCH917503:LCI917504 LMD917503:LME917504 LVZ917503:LWA917504 MFV917503:MFW917504 MPR917503:MPS917504 MZN917503:MZO917504 NJJ917503:NJK917504 NTF917503:NTG917504 ODB917503:ODC917504 OMX917503:OMY917504 OWT917503:OWU917504 PGP917503:PGQ917504 PQL917503:PQM917504 QAH917503:QAI917504 QKD917503:QKE917504 QTZ917503:QUA917504 RDV917503:RDW917504 RNR917503:RNS917504 RXN917503:RXO917504 SHJ917503:SHK917504 SRF917503:SRG917504 TBB917503:TBC917504 TKX917503:TKY917504 TUT917503:TUU917504 UEP917503:UEQ917504 UOL917503:UOM917504 UYH917503:UYI917504 VID917503:VIE917504 VRZ917503:VSA917504 WBV917503:WBW917504 WLR917503:WLS917504 WVN917503:WVO917504 JB983039:JC983040 SX983039:SY983040 ACT983039:ACU983040 AMP983039:AMQ983040 AWL983039:AWM983040 BGH983039:BGI983040 BQD983039:BQE983040 BZZ983039:CAA983040 CJV983039:CJW983040 CTR983039:CTS983040 DDN983039:DDO983040 DNJ983039:DNK983040 DXF983039:DXG983040 EHB983039:EHC983040 EQX983039:EQY983040 FAT983039:FAU983040 FKP983039:FKQ983040 FUL983039:FUM983040 GEH983039:GEI983040 GOD983039:GOE983040 GXZ983039:GYA983040 HHV983039:HHW983040 HRR983039:HRS983040 IBN983039:IBO983040 ILJ983039:ILK983040 IVF983039:IVG983040 JFB983039:JFC983040 JOX983039:JOY983040 JYT983039:JYU983040 KIP983039:KIQ983040 KSL983039:KSM983040 LCH983039:LCI983040 LMD983039:LME983040 LVZ983039:LWA983040 MFV983039:MFW983040 MPR983039:MPS983040 MZN983039:MZO983040 NJJ983039:NJK983040 NTF983039:NTG983040 ODB983039:ODC983040 OMX983039:OMY983040 OWT983039:OWU983040 PGP983039:PGQ983040 PQL983039:PQM983040 QAH983039:QAI983040 QKD983039:QKE983040 QTZ983039:QUA983040 RDV983039:RDW983040 RNR983039:RNS983040 RXN983039:RXO983040 SHJ983039:SHK983040 SRF983039:SRG983040 TBB983039:TBC983040 TKX983039:TKY983040 TUT983039:TUU983040 UEP983039:UEQ983040 UOL983039:UOM983040 UYH983039:UYI983040 VID983039:VIE983040 VRZ983039:VSA983040 WBV983039:WBW983040 WLR983039:WLS983040 WVN983039:WVO983040 WLO983045:WLP983046 IV65541:IW65542 SR65541:SS65542 ACN65541:ACO65542 AMJ65541:AMK65542 AWF65541:AWG65542 BGB65541:BGC65542 BPX65541:BPY65542 BZT65541:BZU65542 CJP65541:CJQ65542 CTL65541:CTM65542 DDH65541:DDI65542 DND65541:DNE65542 DWZ65541:DXA65542 EGV65541:EGW65542 EQR65541:EQS65542 FAN65541:FAO65542 FKJ65541:FKK65542 FUF65541:FUG65542 GEB65541:GEC65542 GNX65541:GNY65542 GXT65541:GXU65542 HHP65541:HHQ65542 HRL65541:HRM65542 IBH65541:IBI65542 ILD65541:ILE65542 IUZ65541:IVA65542 JEV65541:JEW65542 JOR65541:JOS65542 JYN65541:JYO65542 KIJ65541:KIK65542 KSF65541:KSG65542 LCB65541:LCC65542 LLX65541:LLY65542 LVT65541:LVU65542 MFP65541:MFQ65542 MPL65541:MPM65542 MZH65541:MZI65542 NJD65541:NJE65542 NSZ65541:NTA65542 OCV65541:OCW65542 OMR65541:OMS65542 OWN65541:OWO65542 PGJ65541:PGK65542 PQF65541:PQG65542 QAB65541:QAC65542 QJX65541:QJY65542 QTT65541:QTU65542 RDP65541:RDQ65542 RNL65541:RNM65542 RXH65541:RXI65542 SHD65541:SHE65542 SQZ65541:SRA65542 TAV65541:TAW65542 TKR65541:TKS65542 TUN65541:TUO65542 UEJ65541:UEK65542 UOF65541:UOG65542 UYB65541:UYC65542 VHX65541:VHY65542 VRT65541:VRU65542 WBP65541:WBQ65542 WLL65541:WLM65542 WVH65541:WVI65542 IV131077:IW131078 SR131077:SS131078 ACN131077:ACO131078 AMJ131077:AMK131078 AWF131077:AWG131078 BGB131077:BGC131078 BPX131077:BPY131078 BZT131077:BZU131078 CJP131077:CJQ131078 CTL131077:CTM131078 DDH131077:DDI131078 DND131077:DNE131078 DWZ131077:DXA131078 EGV131077:EGW131078 EQR131077:EQS131078 FAN131077:FAO131078 FKJ131077:FKK131078 FUF131077:FUG131078 GEB131077:GEC131078 GNX131077:GNY131078 GXT131077:GXU131078 HHP131077:HHQ131078 HRL131077:HRM131078 IBH131077:IBI131078 ILD131077:ILE131078 IUZ131077:IVA131078 JEV131077:JEW131078 JOR131077:JOS131078 JYN131077:JYO131078 KIJ131077:KIK131078 KSF131077:KSG131078 LCB131077:LCC131078 LLX131077:LLY131078 LVT131077:LVU131078 MFP131077:MFQ131078 MPL131077:MPM131078 MZH131077:MZI131078 NJD131077:NJE131078 NSZ131077:NTA131078 OCV131077:OCW131078 OMR131077:OMS131078 OWN131077:OWO131078 PGJ131077:PGK131078 PQF131077:PQG131078 QAB131077:QAC131078 QJX131077:QJY131078 QTT131077:QTU131078 RDP131077:RDQ131078 RNL131077:RNM131078 RXH131077:RXI131078 SHD131077:SHE131078 SQZ131077:SRA131078 TAV131077:TAW131078 TKR131077:TKS131078 TUN131077:TUO131078 UEJ131077:UEK131078 UOF131077:UOG131078 UYB131077:UYC131078 VHX131077:VHY131078 VRT131077:VRU131078 WBP131077:WBQ131078 WLL131077:WLM131078 WVH131077:WVI131078 IV196613:IW196614 SR196613:SS196614 ACN196613:ACO196614 AMJ196613:AMK196614 AWF196613:AWG196614 BGB196613:BGC196614 BPX196613:BPY196614 BZT196613:BZU196614 CJP196613:CJQ196614 CTL196613:CTM196614 DDH196613:DDI196614 DND196613:DNE196614 DWZ196613:DXA196614 EGV196613:EGW196614 EQR196613:EQS196614 FAN196613:FAO196614 FKJ196613:FKK196614 FUF196613:FUG196614 GEB196613:GEC196614 GNX196613:GNY196614 GXT196613:GXU196614 HHP196613:HHQ196614 HRL196613:HRM196614 IBH196613:IBI196614 ILD196613:ILE196614 IUZ196613:IVA196614 JEV196613:JEW196614 JOR196613:JOS196614 JYN196613:JYO196614 KIJ196613:KIK196614 KSF196613:KSG196614 LCB196613:LCC196614 LLX196613:LLY196614 LVT196613:LVU196614 MFP196613:MFQ196614 MPL196613:MPM196614 MZH196613:MZI196614 NJD196613:NJE196614 NSZ196613:NTA196614 OCV196613:OCW196614 OMR196613:OMS196614 OWN196613:OWO196614 PGJ196613:PGK196614 PQF196613:PQG196614 QAB196613:QAC196614 QJX196613:QJY196614 QTT196613:QTU196614 RDP196613:RDQ196614 RNL196613:RNM196614 RXH196613:RXI196614 SHD196613:SHE196614 SQZ196613:SRA196614 TAV196613:TAW196614 TKR196613:TKS196614 TUN196613:TUO196614 UEJ196613:UEK196614 UOF196613:UOG196614 UYB196613:UYC196614 VHX196613:VHY196614 VRT196613:VRU196614 WBP196613:WBQ196614 WLL196613:WLM196614 WVH196613:WVI196614 IV262149:IW262150 SR262149:SS262150 ACN262149:ACO262150 AMJ262149:AMK262150 AWF262149:AWG262150 BGB262149:BGC262150 BPX262149:BPY262150 BZT262149:BZU262150 CJP262149:CJQ262150 CTL262149:CTM262150 DDH262149:DDI262150 DND262149:DNE262150 DWZ262149:DXA262150 EGV262149:EGW262150 EQR262149:EQS262150 FAN262149:FAO262150 FKJ262149:FKK262150 FUF262149:FUG262150 GEB262149:GEC262150 GNX262149:GNY262150 GXT262149:GXU262150 HHP262149:HHQ262150 HRL262149:HRM262150 IBH262149:IBI262150 ILD262149:ILE262150 IUZ262149:IVA262150 JEV262149:JEW262150 JOR262149:JOS262150 JYN262149:JYO262150 KIJ262149:KIK262150 KSF262149:KSG262150 LCB262149:LCC262150 LLX262149:LLY262150 LVT262149:LVU262150 MFP262149:MFQ262150 MPL262149:MPM262150 MZH262149:MZI262150 NJD262149:NJE262150 NSZ262149:NTA262150 OCV262149:OCW262150 OMR262149:OMS262150 OWN262149:OWO262150 PGJ262149:PGK262150 PQF262149:PQG262150 QAB262149:QAC262150 QJX262149:QJY262150 QTT262149:QTU262150 RDP262149:RDQ262150 RNL262149:RNM262150 RXH262149:RXI262150 SHD262149:SHE262150 SQZ262149:SRA262150 TAV262149:TAW262150 TKR262149:TKS262150 TUN262149:TUO262150 UEJ262149:UEK262150 UOF262149:UOG262150 UYB262149:UYC262150 VHX262149:VHY262150 VRT262149:VRU262150 WBP262149:WBQ262150 WLL262149:WLM262150 WVH262149:WVI262150 IV327685:IW327686 SR327685:SS327686 ACN327685:ACO327686 AMJ327685:AMK327686 AWF327685:AWG327686 BGB327685:BGC327686 BPX327685:BPY327686 BZT327685:BZU327686 CJP327685:CJQ327686 CTL327685:CTM327686 DDH327685:DDI327686 DND327685:DNE327686 DWZ327685:DXA327686 EGV327685:EGW327686 EQR327685:EQS327686 FAN327685:FAO327686 FKJ327685:FKK327686 FUF327685:FUG327686 GEB327685:GEC327686 GNX327685:GNY327686 GXT327685:GXU327686 HHP327685:HHQ327686 HRL327685:HRM327686 IBH327685:IBI327686 ILD327685:ILE327686 IUZ327685:IVA327686 JEV327685:JEW327686 JOR327685:JOS327686 JYN327685:JYO327686 KIJ327685:KIK327686 KSF327685:KSG327686 LCB327685:LCC327686 LLX327685:LLY327686 LVT327685:LVU327686 MFP327685:MFQ327686 MPL327685:MPM327686 MZH327685:MZI327686 NJD327685:NJE327686 NSZ327685:NTA327686 OCV327685:OCW327686 OMR327685:OMS327686 OWN327685:OWO327686 PGJ327685:PGK327686 PQF327685:PQG327686 QAB327685:QAC327686 QJX327685:QJY327686 QTT327685:QTU327686 RDP327685:RDQ327686 RNL327685:RNM327686 RXH327685:RXI327686 SHD327685:SHE327686 SQZ327685:SRA327686 TAV327685:TAW327686 TKR327685:TKS327686 TUN327685:TUO327686 UEJ327685:UEK327686 UOF327685:UOG327686 UYB327685:UYC327686 VHX327685:VHY327686 VRT327685:VRU327686 WBP327685:WBQ327686 WLL327685:WLM327686 WVH327685:WVI327686 IV393221:IW393222 SR393221:SS393222 ACN393221:ACO393222 AMJ393221:AMK393222 AWF393221:AWG393222 BGB393221:BGC393222 BPX393221:BPY393222 BZT393221:BZU393222 CJP393221:CJQ393222 CTL393221:CTM393222 DDH393221:DDI393222 DND393221:DNE393222 DWZ393221:DXA393222 EGV393221:EGW393222 EQR393221:EQS393222 FAN393221:FAO393222 FKJ393221:FKK393222 FUF393221:FUG393222 GEB393221:GEC393222 GNX393221:GNY393222 GXT393221:GXU393222 HHP393221:HHQ393222 HRL393221:HRM393222 IBH393221:IBI393222 ILD393221:ILE393222 IUZ393221:IVA393222 JEV393221:JEW393222 JOR393221:JOS393222 JYN393221:JYO393222 KIJ393221:KIK393222 KSF393221:KSG393222 LCB393221:LCC393222 LLX393221:LLY393222 LVT393221:LVU393222 MFP393221:MFQ393222 MPL393221:MPM393222 MZH393221:MZI393222 NJD393221:NJE393222 NSZ393221:NTA393222 OCV393221:OCW393222 OMR393221:OMS393222 OWN393221:OWO393222 PGJ393221:PGK393222 PQF393221:PQG393222 QAB393221:QAC393222 QJX393221:QJY393222 QTT393221:QTU393222 RDP393221:RDQ393222 RNL393221:RNM393222 RXH393221:RXI393222 SHD393221:SHE393222 SQZ393221:SRA393222 TAV393221:TAW393222 TKR393221:TKS393222 TUN393221:TUO393222 UEJ393221:UEK393222 UOF393221:UOG393222 UYB393221:UYC393222 VHX393221:VHY393222 VRT393221:VRU393222 WBP393221:WBQ393222 WLL393221:WLM393222 WVH393221:WVI393222 IV458757:IW458758 SR458757:SS458758 ACN458757:ACO458758 AMJ458757:AMK458758 AWF458757:AWG458758 BGB458757:BGC458758 BPX458757:BPY458758 BZT458757:BZU458758 CJP458757:CJQ458758 CTL458757:CTM458758 DDH458757:DDI458758 DND458757:DNE458758 DWZ458757:DXA458758 EGV458757:EGW458758 EQR458757:EQS458758 FAN458757:FAO458758 FKJ458757:FKK458758 FUF458757:FUG458758 GEB458757:GEC458758 GNX458757:GNY458758 GXT458757:GXU458758 HHP458757:HHQ458758 HRL458757:HRM458758 IBH458757:IBI458758 ILD458757:ILE458758 IUZ458757:IVA458758 JEV458757:JEW458758 JOR458757:JOS458758 JYN458757:JYO458758 KIJ458757:KIK458758 KSF458757:KSG458758 LCB458757:LCC458758 LLX458757:LLY458758 LVT458757:LVU458758 MFP458757:MFQ458758 MPL458757:MPM458758 MZH458757:MZI458758 NJD458757:NJE458758 NSZ458757:NTA458758 OCV458757:OCW458758 OMR458757:OMS458758 OWN458757:OWO458758 PGJ458757:PGK458758 PQF458757:PQG458758 QAB458757:QAC458758 QJX458757:QJY458758 QTT458757:QTU458758 RDP458757:RDQ458758 RNL458757:RNM458758 RXH458757:RXI458758 SHD458757:SHE458758 SQZ458757:SRA458758 TAV458757:TAW458758 TKR458757:TKS458758 TUN458757:TUO458758 UEJ458757:UEK458758 UOF458757:UOG458758 UYB458757:UYC458758 VHX458757:VHY458758 VRT458757:VRU458758 WBP458757:WBQ458758 WLL458757:WLM458758 WVH458757:WVI458758 IV524293:IW524294 SR524293:SS524294 ACN524293:ACO524294 AMJ524293:AMK524294 AWF524293:AWG524294 BGB524293:BGC524294 BPX524293:BPY524294 BZT524293:BZU524294 CJP524293:CJQ524294 CTL524293:CTM524294 DDH524293:DDI524294 DND524293:DNE524294 DWZ524293:DXA524294 EGV524293:EGW524294 EQR524293:EQS524294 FAN524293:FAO524294 FKJ524293:FKK524294 FUF524293:FUG524294 GEB524293:GEC524294 GNX524293:GNY524294 GXT524293:GXU524294 HHP524293:HHQ524294 HRL524293:HRM524294 IBH524293:IBI524294 ILD524293:ILE524294 IUZ524293:IVA524294 JEV524293:JEW524294 JOR524293:JOS524294 JYN524293:JYO524294 KIJ524293:KIK524294 KSF524293:KSG524294 LCB524293:LCC524294 LLX524293:LLY524294 LVT524293:LVU524294 MFP524293:MFQ524294 MPL524293:MPM524294 MZH524293:MZI524294 NJD524293:NJE524294 NSZ524293:NTA524294 OCV524293:OCW524294 OMR524293:OMS524294 OWN524293:OWO524294 PGJ524293:PGK524294 PQF524293:PQG524294 QAB524293:QAC524294 QJX524293:QJY524294 QTT524293:QTU524294 RDP524293:RDQ524294 RNL524293:RNM524294 RXH524293:RXI524294 SHD524293:SHE524294 SQZ524293:SRA524294 TAV524293:TAW524294 TKR524293:TKS524294 TUN524293:TUO524294 UEJ524293:UEK524294 UOF524293:UOG524294 UYB524293:UYC524294 VHX524293:VHY524294 VRT524293:VRU524294 WBP524293:WBQ524294 WLL524293:WLM524294 WVH524293:WVI524294 IV589829:IW589830 SR589829:SS589830 ACN589829:ACO589830 AMJ589829:AMK589830 AWF589829:AWG589830 BGB589829:BGC589830 BPX589829:BPY589830 BZT589829:BZU589830 CJP589829:CJQ589830 CTL589829:CTM589830 DDH589829:DDI589830 DND589829:DNE589830 DWZ589829:DXA589830 EGV589829:EGW589830 EQR589829:EQS589830 FAN589829:FAO589830 FKJ589829:FKK589830 FUF589829:FUG589830 GEB589829:GEC589830 GNX589829:GNY589830 GXT589829:GXU589830 HHP589829:HHQ589830 HRL589829:HRM589830 IBH589829:IBI589830 ILD589829:ILE589830 IUZ589829:IVA589830 JEV589829:JEW589830 JOR589829:JOS589830 JYN589829:JYO589830 KIJ589829:KIK589830 KSF589829:KSG589830 LCB589829:LCC589830 LLX589829:LLY589830 LVT589829:LVU589830 MFP589829:MFQ589830 MPL589829:MPM589830 MZH589829:MZI589830 NJD589829:NJE589830 NSZ589829:NTA589830 OCV589829:OCW589830 OMR589829:OMS589830 OWN589829:OWO589830 PGJ589829:PGK589830 PQF589829:PQG589830 QAB589829:QAC589830 QJX589829:QJY589830 QTT589829:QTU589830 RDP589829:RDQ589830 RNL589829:RNM589830 RXH589829:RXI589830 SHD589829:SHE589830 SQZ589829:SRA589830 TAV589829:TAW589830 TKR589829:TKS589830 TUN589829:TUO589830 UEJ589829:UEK589830 UOF589829:UOG589830 UYB589829:UYC589830 VHX589829:VHY589830 VRT589829:VRU589830 WBP589829:WBQ589830 WLL589829:WLM589830 WVH589829:WVI589830 IV655365:IW655366 SR655365:SS655366 ACN655365:ACO655366 AMJ655365:AMK655366 AWF655365:AWG655366 BGB655365:BGC655366 BPX655365:BPY655366 BZT655365:BZU655366 CJP655365:CJQ655366 CTL655365:CTM655366 DDH655365:DDI655366 DND655365:DNE655366 DWZ655365:DXA655366 EGV655365:EGW655366 EQR655365:EQS655366 FAN655365:FAO655366 FKJ655365:FKK655366 FUF655365:FUG655366 GEB655365:GEC655366 GNX655365:GNY655366 GXT655365:GXU655366 HHP655365:HHQ655366 HRL655365:HRM655366 IBH655365:IBI655366 ILD655365:ILE655366 IUZ655365:IVA655366 JEV655365:JEW655366 JOR655365:JOS655366 JYN655365:JYO655366 KIJ655365:KIK655366 KSF655365:KSG655366 LCB655365:LCC655366 LLX655365:LLY655366 LVT655365:LVU655366 MFP655365:MFQ655366 MPL655365:MPM655366 MZH655365:MZI655366 NJD655365:NJE655366 NSZ655365:NTA655366 OCV655365:OCW655366 OMR655365:OMS655366 OWN655365:OWO655366 PGJ655365:PGK655366 PQF655365:PQG655366 QAB655365:QAC655366 QJX655365:QJY655366 QTT655365:QTU655366 RDP655365:RDQ655366 RNL655365:RNM655366 RXH655365:RXI655366 SHD655365:SHE655366 SQZ655365:SRA655366 TAV655365:TAW655366 TKR655365:TKS655366 TUN655365:TUO655366 UEJ655365:UEK655366 UOF655365:UOG655366 UYB655365:UYC655366 VHX655365:VHY655366 VRT655365:VRU655366 WBP655365:WBQ655366 WLL655365:WLM655366 WVH655365:WVI655366 IV720901:IW720902 SR720901:SS720902 ACN720901:ACO720902 AMJ720901:AMK720902 AWF720901:AWG720902 BGB720901:BGC720902 BPX720901:BPY720902 BZT720901:BZU720902 CJP720901:CJQ720902 CTL720901:CTM720902 DDH720901:DDI720902 DND720901:DNE720902 DWZ720901:DXA720902 EGV720901:EGW720902 EQR720901:EQS720902 FAN720901:FAO720902 FKJ720901:FKK720902 FUF720901:FUG720902 GEB720901:GEC720902 GNX720901:GNY720902 GXT720901:GXU720902 HHP720901:HHQ720902 HRL720901:HRM720902 IBH720901:IBI720902 ILD720901:ILE720902 IUZ720901:IVA720902 JEV720901:JEW720902 JOR720901:JOS720902 JYN720901:JYO720902 KIJ720901:KIK720902 KSF720901:KSG720902 LCB720901:LCC720902 LLX720901:LLY720902 LVT720901:LVU720902 MFP720901:MFQ720902 MPL720901:MPM720902 MZH720901:MZI720902 NJD720901:NJE720902 NSZ720901:NTA720902 OCV720901:OCW720902 OMR720901:OMS720902 OWN720901:OWO720902 PGJ720901:PGK720902 PQF720901:PQG720902 QAB720901:QAC720902 QJX720901:QJY720902 QTT720901:QTU720902 RDP720901:RDQ720902 RNL720901:RNM720902 RXH720901:RXI720902 SHD720901:SHE720902 SQZ720901:SRA720902 TAV720901:TAW720902 TKR720901:TKS720902 TUN720901:TUO720902 UEJ720901:UEK720902 UOF720901:UOG720902 UYB720901:UYC720902 VHX720901:VHY720902 VRT720901:VRU720902 WBP720901:WBQ720902 WLL720901:WLM720902 WVH720901:WVI720902 IV786437:IW786438 SR786437:SS786438 ACN786437:ACO786438 AMJ786437:AMK786438 AWF786437:AWG786438 BGB786437:BGC786438 BPX786437:BPY786438 BZT786437:BZU786438 CJP786437:CJQ786438 CTL786437:CTM786438 DDH786437:DDI786438 DND786437:DNE786438 DWZ786437:DXA786438 EGV786437:EGW786438 EQR786437:EQS786438 FAN786437:FAO786438 FKJ786437:FKK786438 FUF786437:FUG786438 GEB786437:GEC786438 GNX786437:GNY786438 GXT786437:GXU786438 HHP786437:HHQ786438 HRL786437:HRM786438 IBH786437:IBI786438 ILD786437:ILE786438 IUZ786437:IVA786438 JEV786437:JEW786438 JOR786437:JOS786438 JYN786437:JYO786438 KIJ786437:KIK786438 KSF786437:KSG786438 LCB786437:LCC786438 LLX786437:LLY786438 LVT786437:LVU786438 MFP786437:MFQ786438 MPL786437:MPM786438 MZH786437:MZI786438 NJD786437:NJE786438 NSZ786437:NTA786438 OCV786437:OCW786438 OMR786437:OMS786438 OWN786437:OWO786438 PGJ786437:PGK786438 PQF786437:PQG786438 QAB786437:QAC786438 QJX786437:QJY786438 QTT786437:QTU786438 RDP786437:RDQ786438 RNL786437:RNM786438 RXH786437:RXI786438 SHD786437:SHE786438 SQZ786437:SRA786438 TAV786437:TAW786438 TKR786437:TKS786438 TUN786437:TUO786438 UEJ786437:UEK786438 UOF786437:UOG786438 UYB786437:UYC786438 VHX786437:VHY786438 VRT786437:VRU786438 WBP786437:WBQ786438 WLL786437:WLM786438 WVH786437:WVI786438 IV851973:IW851974 SR851973:SS851974 ACN851973:ACO851974 AMJ851973:AMK851974 AWF851973:AWG851974 BGB851973:BGC851974 BPX851973:BPY851974 BZT851973:BZU851974 CJP851973:CJQ851974 CTL851973:CTM851974 DDH851973:DDI851974 DND851973:DNE851974 DWZ851973:DXA851974 EGV851973:EGW851974 EQR851973:EQS851974 FAN851973:FAO851974 FKJ851973:FKK851974 FUF851973:FUG851974 GEB851973:GEC851974 GNX851973:GNY851974 GXT851973:GXU851974 HHP851973:HHQ851974 HRL851973:HRM851974 IBH851973:IBI851974 ILD851973:ILE851974 IUZ851973:IVA851974 JEV851973:JEW851974 JOR851973:JOS851974 JYN851973:JYO851974 KIJ851973:KIK851974 KSF851973:KSG851974 LCB851973:LCC851974 LLX851973:LLY851974 LVT851973:LVU851974 MFP851973:MFQ851974 MPL851973:MPM851974 MZH851973:MZI851974 NJD851973:NJE851974 NSZ851973:NTA851974 OCV851973:OCW851974 OMR851973:OMS851974 OWN851973:OWO851974 PGJ851973:PGK851974 PQF851973:PQG851974 QAB851973:QAC851974 QJX851973:QJY851974 QTT851973:QTU851974 RDP851973:RDQ851974 RNL851973:RNM851974 RXH851973:RXI851974 SHD851973:SHE851974 SQZ851973:SRA851974 TAV851973:TAW851974 TKR851973:TKS851974 TUN851973:TUO851974 UEJ851973:UEK851974 UOF851973:UOG851974 UYB851973:UYC851974 VHX851973:VHY851974 VRT851973:VRU851974 WBP851973:WBQ851974 WLL851973:WLM851974 WVH851973:WVI851974 IV917509:IW917510 SR917509:SS917510 ACN917509:ACO917510 AMJ917509:AMK917510 AWF917509:AWG917510 BGB917509:BGC917510 BPX917509:BPY917510 BZT917509:BZU917510 CJP917509:CJQ917510 CTL917509:CTM917510 DDH917509:DDI917510 DND917509:DNE917510 DWZ917509:DXA917510 EGV917509:EGW917510 EQR917509:EQS917510 FAN917509:FAO917510 FKJ917509:FKK917510 FUF917509:FUG917510 GEB917509:GEC917510 GNX917509:GNY917510 GXT917509:GXU917510 HHP917509:HHQ917510 HRL917509:HRM917510 IBH917509:IBI917510 ILD917509:ILE917510 IUZ917509:IVA917510 JEV917509:JEW917510 JOR917509:JOS917510 JYN917509:JYO917510 KIJ917509:KIK917510 KSF917509:KSG917510 LCB917509:LCC917510 LLX917509:LLY917510 LVT917509:LVU917510 MFP917509:MFQ917510 MPL917509:MPM917510 MZH917509:MZI917510 NJD917509:NJE917510 NSZ917509:NTA917510 OCV917509:OCW917510 OMR917509:OMS917510 OWN917509:OWO917510 PGJ917509:PGK917510 PQF917509:PQG917510 QAB917509:QAC917510 QJX917509:QJY917510 QTT917509:QTU917510 RDP917509:RDQ917510 RNL917509:RNM917510 RXH917509:RXI917510 SHD917509:SHE917510 SQZ917509:SRA917510 TAV917509:TAW917510 TKR917509:TKS917510 TUN917509:TUO917510 UEJ917509:UEK917510 UOF917509:UOG917510 UYB917509:UYC917510 VHX917509:VHY917510 VRT917509:VRU917510 WBP917509:WBQ917510 WLL917509:WLM917510 WVH917509:WVI917510 IV983045:IW983046 SR983045:SS983046 ACN983045:ACO983046 AMJ983045:AMK983046 AWF983045:AWG983046 BGB983045:BGC983046 BPX983045:BPY983046 BZT983045:BZU983046 CJP983045:CJQ983046 CTL983045:CTM983046 DDH983045:DDI983046 DND983045:DNE983046 DWZ983045:DXA983046 EGV983045:EGW983046 EQR983045:EQS983046 FAN983045:FAO983046 FKJ983045:FKK983046 FUF983045:FUG983046 GEB983045:GEC983046 GNX983045:GNY983046 GXT983045:GXU983046 HHP983045:HHQ983046 HRL983045:HRM983046 IBH983045:IBI983046 ILD983045:ILE983046 IUZ983045:IVA983046 JEV983045:JEW983046 JOR983045:JOS983046 JYN983045:JYO983046 KIJ983045:KIK983046 KSF983045:KSG983046 LCB983045:LCC983046 LLX983045:LLY983046 LVT983045:LVU983046 MFP983045:MFQ983046 MPL983045:MPM983046 MZH983045:MZI983046 NJD983045:NJE983046 NSZ983045:NTA983046 OCV983045:OCW983046 OMR983045:OMS983046 OWN983045:OWO983046 PGJ983045:PGK983046 PQF983045:PQG983046 QAB983045:QAC983046 QJX983045:QJY983046 QTT983045:QTU983046 RDP983045:RDQ983046 RNL983045:RNM983046 RXH983045:RXI983046 SHD983045:SHE983046 SQZ983045:SRA983046 TAV983045:TAW983046 TKR983045:TKS983046 TUN983045:TUO983046 UEJ983045:UEK983046 UOF983045:UOG983046 UYB983045:UYC983046 VHX983045:VHY983046 VRT983045:VRU983046 WBP983045:WBQ983046 WLL983045:WLM983046 WVH983045:WVI983046 IY65541:IZ65542 SU65541:SV65542 ACQ65541:ACR65542 AMM65541:AMN65542 AWI65541:AWJ65542 BGE65541:BGF65542 BQA65541:BQB65542 BZW65541:BZX65542 CJS65541:CJT65542 CTO65541:CTP65542 DDK65541:DDL65542 DNG65541:DNH65542 DXC65541:DXD65542 EGY65541:EGZ65542 EQU65541:EQV65542 FAQ65541:FAR65542 FKM65541:FKN65542 FUI65541:FUJ65542 GEE65541:GEF65542 GOA65541:GOB65542 GXW65541:GXX65542 HHS65541:HHT65542 HRO65541:HRP65542 IBK65541:IBL65542 ILG65541:ILH65542 IVC65541:IVD65542 JEY65541:JEZ65542 JOU65541:JOV65542 JYQ65541:JYR65542 KIM65541:KIN65542 KSI65541:KSJ65542 LCE65541:LCF65542 LMA65541:LMB65542 LVW65541:LVX65542 MFS65541:MFT65542 MPO65541:MPP65542 MZK65541:MZL65542 NJG65541:NJH65542 NTC65541:NTD65542 OCY65541:OCZ65542 OMU65541:OMV65542 OWQ65541:OWR65542 PGM65541:PGN65542 PQI65541:PQJ65542 QAE65541:QAF65542 QKA65541:QKB65542 QTW65541:QTX65542 RDS65541:RDT65542 RNO65541:RNP65542 RXK65541:RXL65542 SHG65541:SHH65542 SRC65541:SRD65542 TAY65541:TAZ65542 TKU65541:TKV65542 TUQ65541:TUR65542 UEM65541:UEN65542 UOI65541:UOJ65542 UYE65541:UYF65542 VIA65541:VIB65542 VRW65541:VRX65542 WBS65541:WBT65542 WLO65541:WLP65542 WVK65541:WVL65542 IY131077:IZ131078 SU131077:SV131078 ACQ131077:ACR131078 AMM131077:AMN131078 AWI131077:AWJ131078 BGE131077:BGF131078 BQA131077:BQB131078 BZW131077:BZX131078 CJS131077:CJT131078 CTO131077:CTP131078 DDK131077:DDL131078 DNG131077:DNH131078 DXC131077:DXD131078 EGY131077:EGZ131078 EQU131077:EQV131078 FAQ131077:FAR131078 FKM131077:FKN131078 FUI131077:FUJ131078 GEE131077:GEF131078 GOA131077:GOB131078 GXW131077:GXX131078 HHS131077:HHT131078 HRO131077:HRP131078 IBK131077:IBL131078 ILG131077:ILH131078 IVC131077:IVD131078 JEY131077:JEZ131078 JOU131077:JOV131078 JYQ131077:JYR131078 KIM131077:KIN131078 KSI131077:KSJ131078 LCE131077:LCF131078 LMA131077:LMB131078 LVW131077:LVX131078 MFS131077:MFT131078 MPO131077:MPP131078 MZK131077:MZL131078 NJG131077:NJH131078 NTC131077:NTD131078 OCY131077:OCZ131078 OMU131077:OMV131078 OWQ131077:OWR131078 PGM131077:PGN131078 PQI131077:PQJ131078 QAE131077:QAF131078 QKA131077:QKB131078 QTW131077:QTX131078 RDS131077:RDT131078 RNO131077:RNP131078 RXK131077:RXL131078 SHG131077:SHH131078 SRC131077:SRD131078 TAY131077:TAZ131078 TKU131077:TKV131078 TUQ131077:TUR131078 UEM131077:UEN131078 UOI131077:UOJ131078 UYE131077:UYF131078 VIA131077:VIB131078 VRW131077:VRX131078 WBS131077:WBT131078 WLO131077:WLP131078 WVK131077:WVL131078 IY196613:IZ196614 SU196613:SV196614 ACQ196613:ACR196614 AMM196613:AMN196614 AWI196613:AWJ196614 BGE196613:BGF196614 BQA196613:BQB196614 BZW196613:BZX196614 CJS196613:CJT196614 CTO196613:CTP196614 DDK196613:DDL196614 DNG196613:DNH196614 DXC196613:DXD196614 EGY196613:EGZ196614 EQU196613:EQV196614 FAQ196613:FAR196614 FKM196613:FKN196614 FUI196613:FUJ196614 GEE196613:GEF196614 GOA196613:GOB196614 GXW196613:GXX196614 HHS196613:HHT196614 HRO196613:HRP196614 IBK196613:IBL196614 ILG196613:ILH196614 IVC196613:IVD196614 JEY196613:JEZ196614 JOU196613:JOV196614 JYQ196613:JYR196614 KIM196613:KIN196614 KSI196613:KSJ196614 LCE196613:LCF196614 LMA196613:LMB196614 LVW196613:LVX196614 MFS196613:MFT196614 MPO196613:MPP196614 MZK196613:MZL196614 NJG196613:NJH196614 NTC196613:NTD196614 OCY196613:OCZ196614 OMU196613:OMV196614 OWQ196613:OWR196614 PGM196613:PGN196614 PQI196613:PQJ196614 QAE196613:QAF196614 QKA196613:QKB196614 QTW196613:QTX196614 RDS196613:RDT196614 RNO196613:RNP196614 RXK196613:RXL196614 SHG196613:SHH196614 SRC196613:SRD196614 TAY196613:TAZ196614 TKU196613:TKV196614 TUQ196613:TUR196614 UEM196613:UEN196614 UOI196613:UOJ196614 UYE196613:UYF196614 VIA196613:VIB196614 VRW196613:VRX196614 WBS196613:WBT196614 WLO196613:WLP196614 WVK196613:WVL196614 IY262149:IZ262150 SU262149:SV262150 ACQ262149:ACR262150 AMM262149:AMN262150 AWI262149:AWJ262150 BGE262149:BGF262150 BQA262149:BQB262150 BZW262149:BZX262150 CJS262149:CJT262150 CTO262149:CTP262150 DDK262149:DDL262150 DNG262149:DNH262150 DXC262149:DXD262150 EGY262149:EGZ262150 EQU262149:EQV262150 FAQ262149:FAR262150 FKM262149:FKN262150 FUI262149:FUJ262150 GEE262149:GEF262150 GOA262149:GOB262150 GXW262149:GXX262150 HHS262149:HHT262150 HRO262149:HRP262150 IBK262149:IBL262150 ILG262149:ILH262150 IVC262149:IVD262150 JEY262149:JEZ262150 JOU262149:JOV262150 JYQ262149:JYR262150 KIM262149:KIN262150 KSI262149:KSJ262150 LCE262149:LCF262150 LMA262149:LMB262150 LVW262149:LVX262150 MFS262149:MFT262150 MPO262149:MPP262150 MZK262149:MZL262150 NJG262149:NJH262150 NTC262149:NTD262150 OCY262149:OCZ262150 OMU262149:OMV262150 OWQ262149:OWR262150 PGM262149:PGN262150 PQI262149:PQJ262150 QAE262149:QAF262150 QKA262149:QKB262150 QTW262149:QTX262150 RDS262149:RDT262150 RNO262149:RNP262150 RXK262149:RXL262150 SHG262149:SHH262150 SRC262149:SRD262150 TAY262149:TAZ262150 TKU262149:TKV262150 TUQ262149:TUR262150 UEM262149:UEN262150 UOI262149:UOJ262150 UYE262149:UYF262150 VIA262149:VIB262150 VRW262149:VRX262150 WBS262149:WBT262150 WLO262149:WLP262150 WVK262149:WVL262150 IY327685:IZ327686 SU327685:SV327686 ACQ327685:ACR327686 AMM327685:AMN327686 AWI327685:AWJ327686 BGE327685:BGF327686 BQA327685:BQB327686 BZW327685:BZX327686 CJS327685:CJT327686 CTO327685:CTP327686 DDK327685:DDL327686 DNG327685:DNH327686 DXC327685:DXD327686 EGY327685:EGZ327686 EQU327685:EQV327686 FAQ327685:FAR327686 FKM327685:FKN327686 FUI327685:FUJ327686 GEE327685:GEF327686 GOA327685:GOB327686 GXW327685:GXX327686 HHS327685:HHT327686 HRO327685:HRP327686 IBK327685:IBL327686 ILG327685:ILH327686 IVC327685:IVD327686 JEY327685:JEZ327686 JOU327685:JOV327686 JYQ327685:JYR327686 KIM327685:KIN327686 KSI327685:KSJ327686 LCE327685:LCF327686 LMA327685:LMB327686 LVW327685:LVX327686 MFS327685:MFT327686 MPO327685:MPP327686 MZK327685:MZL327686 NJG327685:NJH327686 NTC327685:NTD327686 OCY327685:OCZ327686 OMU327685:OMV327686 OWQ327685:OWR327686 PGM327685:PGN327686 PQI327685:PQJ327686 QAE327685:QAF327686 QKA327685:QKB327686 QTW327685:QTX327686 RDS327685:RDT327686 RNO327685:RNP327686 RXK327685:RXL327686 SHG327685:SHH327686 SRC327685:SRD327686 TAY327685:TAZ327686 TKU327685:TKV327686 TUQ327685:TUR327686 UEM327685:UEN327686 UOI327685:UOJ327686 UYE327685:UYF327686 VIA327685:VIB327686 VRW327685:VRX327686 WBS327685:WBT327686 WLO327685:WLP327686 WVK327685:WVL327686 IY393221:IZ393222 SU393221:SV393222 ACQ393221:ACR393222 AMM393221:AMN393222 AWI393221:AWJ393222 BGE393221:BGF393222 BQA393221:BQB393222 BZW393221:BZX393222 CJS393221:CJT393222 CTO393221:CTP393222 DDK393221:DDL393222 DNG393221:DNH393222 DXC393221:DXD393222 EGY393221:EGZ393222 EQU393221:EQV393222 FAQ393221:FAR393222 FKM393221:FKN393222 FUI393221:FUJ393222 GEE393221:GEF393222 GOA393221:GOB393222 GXW393221:GXX393222 HHS393221:HHT393222 HRO393221:HRP393222 IBK393221:IBL393222 ILG393221:ILH393222 IVC393221:IVD393222 JEY393221:JEZ393222 JOU393221:JOV393222 JYQ393221:JYR393222 KIM393221:KIN393222 KSI393221:KSJ393222 LCE393221:LCF393222 LMA393221:LMB393222 LVW393221:LVX393222 MFS393221:MFT393222 MPO393221:MPP393222 MZK393221:MZL393222 NJG393221:NJH393222 NTC393221:NTD393222 OCY393221:OCZ393222 OMU393221:OMV393222 OWQ393221:OWR393222 PGM393221:PGN393222 PQI393221:PQJ393222 QAE393221:QAF393222 QKA393221:QKB393222 QTW393221:QTX393222 RDS393221:RDT393222 RNO393221:RNP393222 RXK393221:RXL393222 SHG393221:SHH393222 SRC393221:SRD393222 TAY393221:TAZ393222 TKU393221:TKV393222 TUQ393221:TUR393222 UEM393221:UEN393222 UOI393221:UOJ393222 UYE393221:UYF393222 VIA393221:VIB393222 VRW393221:VRX393222 WBS393221:WBT393222 WLO393221:WLP393222 WVK393221:WVL393222 IY458757:IZ458758 SU458757:SV458758 ACQ458757:ACR458758 AMM458757:AMN458758 AWI458757:AWJ458758 BGE458757:BGF458758 BQA458757:BQB458758 BZW458757:BZX458758 CJS458757:CJT458758 CTO458757:CTP458758 DDK458757:DDL458758 DNG458757:DNH458758 DXC458757:DXD458758 EGY458757:EGZ458758 EQU458757:EQV458758 FAQ458757:FAR458758 FKM458757:FKN458758 FUI458757:FUJ458758 GEE458757:GEF458758 GOA458757:GOB458758 GXW458757:GXX458758 HHS458757:HHT458758 HRO458757:HRP458758 IBK458757:IBL458758 ILG458757:ILH458758 IVC458757:IVD458758 JEY458757:JEZ458758 JOU458757:JOV458758 JYQ458757:JYR458758 KIM458757:KIN458758 KSI458757:KSJ458758 LCE458757:LCF458758 LMA458757:LMB458758 LVW458757:LVX458758 MFS458757:MFT458758 MPO458757:MPP458758 MZK458757:MZL458758 NJG458757:NJH458758 NTC458757:NTD458758 OCY458757:OCZ458758 OMU458757:OMV458758 OWQ458757:OWR458758 PGM458757:PGN458758 PQI458757:PQJ458758 QAE458757:QAF458758 QKA458757:QKB458758 QTW458757:QTX458758 RDS458757:RDT458758 RNO458757:RNP458758 RXK458757:RXL458758 SHG458757:SHH458758 SRC458757:SRD458758 TAY458757:TAZ458758 TKU458757:TKV458758 TUQ458757:TUR458758 UEM458757:UEN458758 UOI458757:UOJ458758 UYE458757:UYF458758 VIA458757:VIB458758 VRW458757:VRX458758 WBS458757:WBT458758 WLO458757:WLP458758 WVK458757:WVL458758 IY524293:IZ524294 SU524293:SV524294 ACQ524293:ACR524294 AMM524293:AMN524294 AWI524293:AWJ524294 BGE524293:BGF524294 BQA524293:BQB524294 BZW524293:BZX524294 CJS524293:CJT524294 CTO524293:CTP524294 DDK524293:DDL524294 DNG524293:DNH524294 DXC524293:DXD524294 EGY524293:EGZ524294 EQU524293:EQV524294 FAQ524293:FAR524294 FKM524293:FKN524294 FUI524293:FUJ524294 GEE524293:GEF524294 GOA524293:GOB524294 GXW524293:GXX524294 HHS524293:HHT524294 HRO524293:HRP524294 IBK524293:IBL524294 ILG524293:ILH524294 IVC524293:IVD524294 JEY524293:JEZ524294 JOU524293:JOV524294 JYQ524293:JYR524294 KIM524293:KIN524294 KSI524293:KSJ524294 LCE524293:LCF524294 LMA524293:LMB524294 LVW524293:LVX524294 MFS524293:MFT524294 MPO524293:MPP524294 MZK524293:MZL524294 NJG524293:NJH524294 NTC524293:NTD524294 OCY524293:OCZ524294 OMU524293:OMV524294 OWQ524293:OWR524294 PGM524293:PGN524294 PQI524293:PQJ524294 QAE524293:QAF524294 QKA524293:QKB524294 QTW524293:QTX524294 RDS524293:RDT524294 RNO524293:RNP524294 RXK524293:RXL524294 SHG524293:SHH524294 SRC524293:SRD524294 TAY524293:TAZ524294 TKU524293:TKV524294 TUQ524293:TUR524294 UEM524293:UEN524294 UOI524293:UOJ524294 UYE524293:UYF524294 VIA524293:VIB524294 VRW524293:VRX524294 WBS524293:WBT524294 WLO524293:WLP524294 WVK524293:WVL524294 IY589829:IZ589830 SU589829:SV589830 ACQ589829:ACR589830 AMM589829:AMN589830 AWI589829:AWJ589830 BGE589829:BGF589830 BQA589829:BQB589830 BZW589829:BZX589830 CJS589829:CJT589830 CTO589829:CTP589830 DDK589829:DDL589830 DNG589829:DNH589830 DXC589829:DXD589830 EGY589829:EGZ589830 EQU589829:EQV589830 FAQ589829:FAR589830 FKM589829:FKN589830 FUI589829:FUJ589830 GEE589829:GEF589830 GOA589829:GOB589830 GXW589829:GXX589830 HHS589829:HHT589830 HRO589829:HRP589830 IBK589829:IBL589830 ILG589829:ILH589830 IVC589829:IVD589830 JEY589829:JEZ589830 JOU589829:JOV589830 JYQ589829:JYR589830 KIM589829:KIN589830 KSI589829:KSJ589830 LCE589829:LCF589830 LMA589829:LMB589830 LVW589829:LVX589830 MFS589829:MFT589830 MPO589829:MPP589830 MZK589829:MZL589830 NJG589829:NJH589830 NTC589829:NTD589830 OCY589829:OCZ589830 OMU589829:OMV589830 OWQ589829:OWR589830 PGM589829:PGN589830 PQI589829:PQJ589830 QAE589829:QAF589830 QKA589829:QKB589830 QTW589829:QTX589830 RDS589829:RDT589830 RNO589829:RNP589830 RXK589829:RXL589830 SHG589829:SHH589830 SRC589829:SRD589830 TAY589829:TAZ589830 TKU589829:TKV589830 TUQ589829:TUR589830 UEM589829:UEN589830 UOI589829:UOJ589830 UYE589829:UYF589830 VIA589829:VIB589830 VRW589829:VRX589830 WBS589829:WBT589830 WLO589829:WLP589830 WVK589829:WVL589830 IY655365:IZ655366 SU655365:SV655366 ACQ655365:ACR655366 AMM655365:AMN655366 AWI655365:AWJ655366 BGE655365:BGF655366 BQA655365:BQB655366 BZW655365:BZX655366 CJS655365:CJT655366 CTO655365:CTP655366 DDK655365:DDL655366 DNG655365:DNH655366 DXC655365:DXD655366 EGY655365:EGZ655366 EQU655365:EQV655366 FAQ655365:FAR655366 FKM655365:FKN655366 FUI655365:FUJ655366 GEE655365:GEF655366 GOA655365:GOB655366 GXW655365:GXX655366 HHS655365:HHT655366 HRO655365:HRP655366 IBK655365:IBL655366 ILG655365:ILH655366 IVC655365:IVD655366 JEY655365:JEZ655366 JOU655365:JOV655366 JYQ655365:JYR655366 KIM655365:KIN655366 KSI655365:KSJ655366 LCE655365:LCF655366 LMA655365:LMB655366 LVW655365:LVX655366 MFS655365:MFT655366 MPO655365:MPP655366 MZK655365:MZL655366 NJG655365:NJH655366 NTC655365:NTD655366 OCY655365:OCZ655366 OMU655365:OMV655366 OWQ655365:OWR655366 PGM655365:PGN655366 PQI655365:PQJ655366 QAE655365:QAF655366 QKA655365:QKB655366 QTW655365:QTX655366 RDS655365:RDT655366 RNO655365:RNP655366 RXK655365:RXL655366 SHG655365:SHH655366 SRC655365:SRD655366 TAY655365:TAZ655366 TKU655365:TKV655366 TUQ655365:TUR655366 UEM655365:UEN655366 UOI655365:UOJ655366 UYE655365:UYF655366 VIA655365:VIB655366 VRW655365:VRX655366 WBS655365:WBT655366 WLO655365:WLP655366 WVK655365:WVL655366 IY720901:IZ720902 SU720901:SV720902 ACQ720901:ACR720902 AMM720901:AMN720902 AWI720901:AWJ720902 BGE720901:BGF720902 BQA720901:BQB720902 BZW720901:BZX720902 CJS720901:CJT720902 CTO720901:CTP720902 DDK720901:DDL720902 DNG720901:DNH720902 DXC720901:DXD720902 EGY720901:EGZ720902 EQU720901:EQV720902 FAQ720901:FAR720902 FKM720901:FKN720902 FUI720901:FUJ720902 GEE720901:GEF720902 GOA720901:GOB720902 GXW720901:GXX720902 HHS720901:HHT720902 HRO720901:HRP720902 IBK720901:IBL720902 ILG720901:ILH720902 IVC720901:IVD720902 JEY720901:JEZ720902 JOU720901:JOV720902 JYQ720901:JYR720902 KIM720901:KIN720902 KSI720901:KSJ720902 LCE720901:LCF720902 LMA720901:LMB720902 LVW720901:LVX720902 MFS720901:MFT720902 MPO720901:MPP720902 MZK720901:MZL720902 NJG720901:NJH720902 NTC720901:NTD720902 OCY720901:OCZ720902 OMU720901:OMV720902 OWQ720901:OWR720902 PGM720901:PGN720902 PQI720901:PQJ720902 QAE720901:QAF720902 QKA720901:QKB720902 QTW720901:QTX720902 RDS720901:RDT720902 RNO720901:RNP720902 RXK720901:RXL720902 SHG720901:SHH720902 SRC720901:SRD720902 TAY720901:TAZ720902 TKU720901:TKV720902 TUQ720901:TUR720902 UEM720901:UEN720902 UOI720901:UOJ720902 UYE720901:UYF720902 VIA720901:VIB720902 VRW720901:VRX720902 WBS720901:WBT720902 WLO720901:WLP720902 WVK720901:WVL720902 IY786437:IZ786438 SU786437:SV786438 ACQ786437:ACR786438 AMM786437:AMN786438 AWI786437:AWJ786438 BGE786437:BGF786438 BQA786437:BQB786438 BZW786437:BZX786438 CJS786437:CJT786438 CTO786437:CTP786438 DDK786437:DDL786438 DNG786437:DNH786438 DXC786437:DXD786438 EGY786437:EGZ786438 EQU786437:EQV786438 FAQ786437:FAR786438 FKM786437:FKN786438 FUI786437:FUJ786438 GEE786437:GEF786438 GOA786437:GOB786438 GXW786437:GXX786438 HHS786437:HHT786438 HRO786437:HRP786438 IBK786437:IBL786438 ILG786437:ILH786438 IVC786437:IVD786438 JEY786437:JEZ786438 JOU786437:JOV786438 JYQ786437:JYR786438 KIM786437:KIN786438 KSI786437:KSJ786438 LCE786437:LCF786438 LMA786437:LMB786438 LVW786437:LVX786438 MFS786437:MFT786438 MPO786437:MPP786438 MZK786437:MZL786438 NJG786437:NJH786438 NTC786437:NTD786438 OCY786437:OCZ786438 OMU786437:OMV786438 OWQ786437:OWR786438 PGM786437:PGN786438 PQI786437:PQJ786438 QAE786437:QAF786438 QKA786437:QKB786438 QTW786437:QTX786438 RDS786437:RDT786438 RNO786437:RNP786438 RXK786437:RXL786438 SHG786437:SHH786438 SRC786437:SRD786438 TAY786437:TAZ786438 TKU786437:TKV786438 TUQ786437:TUR786438 UEM786437:UEN786438 UOI786437:UOJ786438 UYE786437:UYF786438 VIA786437:VIB786438 VRW786437:VRX786438 WBS786437:WBT786438 WLO786437:WLP786438 WVK786437:WVL786438 IY851973:IZ851974 SU851973:SV851974 ACQ851973:ACR851974 AMM851973:AMN851974 AWI851973:AWJ851974 BGE851973:BGF851974 BQA851973:BQB851974 BZW851973:BZX851974 CJS851973:CJT851974 CTO851973:CTP851974 DDK851973:DDL851974 DNG851973:DNH851974 DXC851973:DXD851974 EGY851973:EGZ851974 EQU851973:EQV851974 FAQ851973:FAR851974 FKM851973:FKN851974 FUI851973:FUJ851974 GEE851973:GEF851974 GOA851973:GOB851974 GXW851973:GXX851974 HHS851973:HHT851974 HRO851973:HRP851974 IBK851973:IBL851974 ILG851973:ILH851974 IVC851973:IVD851974 JEY851973:JEZ851974 JOU851973:JOV851974 JYQ851973:JYR851974 KIM851973:KIN851974 KSI851973:KSJ851974 LCE851973:LCF851974 LMA851973:LMB851974 LVW851973:LVX851974 MFS851973:MFT851974 MPO851973:MPP851974 MZK851973:MZL851974 NJG851973:NJH851974 NTC851973:NTD851974 OCY851973:OCZ851974 OMU851973:OMV851974 OWQ851973:OWR851974 PGM851973:PGN851974 PQI851973:PQJ851974 QAE851973:QAF851974 QKA851973:QKB851974 QTW851973:QTX851974 RDS851973:RDT851974 RNO851973:RNP851974 RXK851973:RXL851974 SHG851973:SHH851974 SRC851973:SRD851974 TAY851973:TAZ851974 TKU851973:TKV851974 TUQ851973:TUR851974 UEM851973:UEN851974 UOI851973:UOJ851974 UYE851973:UYF851974 VIA851973:VIB851974 VRW851973:VRX851974 WBS851973:WBT851974 WLO851973:WLP851974 WVK851973:WVL851974 IY917509:IZ917510 SU917509:SV917510 ACQ917509:ACR917510 AMM917509:AMN917510 AWI917509:AWJ917510 BGE917509:BGF917510 BQA917509:BQB917510 BZW917509:BZX917510 CJS917509:CJT917510 CTO917509:CTP917510 DDK917509:DDL917510 DNG917509:DNH917510 DXC917509:DXD917510 EGY917509:EGZ917510 EQU917509:EQV917510 FAQ917509:FAR917510 FKM917509:FKN917510 FUI917509:FUJ917510 GEE917509:GEF917510 GOA917509:GOB917510 GXW917509:GXX917510 HHS917509:HHT917510 HRO917509:HRP917510 IBK917509:IBL917510 ILG917509:ILH917510 IVC917509:IVD917510 JEY917509:JEZ917510 JOU917509:JOV917510 JYQ917509:JYR917510 KIM917509:KIN917510 KSI917509:KSJ917510 LCE917509:LCF917510 LMA917509:LMB917510 LVW917509:LVX917510 MFS917509:MFT917510 MPO917509:MPP917510 MZK917509:MZL917510 NJG917509:NJH917510 NTC917509:NTD917510 OCY917509:OCZ917510 OMU917509:OMV917510 OWQ917509:OWR917510 PGM917509:PGN917510 PQI917509:PQJ917510 QAE917509:QAF917510 QKA917509:QKB917510 QTW917509:QTX917510 RDS917509:RDT917510 RNO917509:RNP917510 RXK917509:RXL917510 SHG917509:SHH917510 SRC917509:SRD917510 TAY917509:TAZ917510 TKU917509:TKV917510 TUQ917509:TUR917510 UEM917509:UEN917510 UOI917509:UOJ917510 UYE917509:UYF917510 VIA917509:VIB917510 VRW917509:VRX917510 WBS917509:WBT917510 WLO917509:WLP917510 WVK917509:WVL917510 IY983045:IZ983046 SU983045:SV983046 ACQ983045:ACR983046 AMM983045:AMN983046 AWI983045:AWJ983046 BGE983045:BGF983046 BQA983045:BQB983046 BZW983045:BZX983046 CJS983045:CJT983046 CTO983045:CTP983046 DDK983045:DDL983046 DNG983045:DNH983046 DXC983045:DXD983046 EGY983045:EGZ983046 EQU983045:EQV983046 FAQ983045:FAR983046 FKM983045:FKN983046 FUI983045:FUJ983046 GEE983045:GEF983046 GOA983045:GOB983046 GXW983045:GXX983046 HHS983045:HHT983046 HRO983045:HRP983046 IBK983045:IBL983046 ILG983045:ILH983046 IVC983045:IVD983046 JEY983045:JEZ983046 JOU983045:JOV983046 JYQ983045:JYR983046 KIM983045:KIN983046 KSI983045:KSJ983046 LCE983045:LCF983046 LMA983045:LMB983046 LVW983045:LVX983046 MFS983045:MFT983046 MPO983045:MPP983046 MZK983045:MZL983046 NJG983045:NJH983046 NTC983045:NTD983046 OCY983045:OCZ983046 OMU983045:OMV983046 OWQ983045:OWR983046 PGM983045:PGN983046 PQI983045:PQJ983046 QAE983045:QAF983046 QKA983045:QKB983046 QTW983045:QTX983046 RDS983045:RDT983046 RNO983045:RNP983046 RXK983045:RXL983046 SHG983045:SHH983046 SRC983045:SRD983046 TAY983045:TAZ983046 TKU983045:TKV983046 TUQ983045:TUR983046 UEM983045:UEN983046 UOI983045:UOJ983046 UYE983045:UYF983046 VIA983045:VIB983046 VRW983045:VRX983046 G65505:H65506 G131041:H131042 G196577:H196578 G262113:H262114 G327649:H327650 G393185:H393186 G458721:H458722 G524257:H524258 G589793:H589794 G655329:H655330 G720865:H720866 G786401:H786402 G851937:H851938 G917473:H917474 G983009:H983010 G65511:H65512 G131047:H131048 G196583:H196584 G262119:H262120 G327655:H327656 G393191:H393192 G458727:H458728 G524263:H524264 G589799:H589800 G655335:H655336 G720871:H720872 G786407:H786408 G851943:H851944 G917479:H917480 G983015:H983016 M131047:N131048 M196583:N196584 M262119:N262120 M327655:N327656 M393191:N393192 M458727:N458728 M524263:N524264 M589799:N589800 M655335:N655336 M720871:N720872 M786407:N786408 M851943:N851944 M917479:N917480 M983015:N983016 M65505:N65506 M131041:N131042 M196577:N196578 M262113:N262114 M327649:N327650 M393185:N393186 M458721:N458722 M524257:N524258 M589793:N589794 M655329:N655330 M720865:N720866 M786401:N786402 M851937:N851938 M917473:N917474 M983009:N983010 M65511:N65512 J196583:K196584 J262119:K262120 J327655:K327656 J393191:K393192 J458727:K458728 J524263:K524264 J589799:K589800 J655335:K655336 J720871:K720872 J786407:K786408 J851943:K851944 J917479:K917480 J983015:K983016 J65505:K65506 J131041:K131042 J196577:K196578 J262113:K262114 J327649:K327650 J393185:K393186 J458721:K458722 J524257:K524258 J589793:K589794 J655329:K655330 J720865:K720866 J786401:K786402 J851937:K851938 J917473:K917474 J983009:K983010 J65511:K65512 J131047:K131048" xr:uid="{00000000-0002-0000-1000-000000000000}"/>
    <dataValidation allowBlank="1" showErrorMessage="1" sqref="B1:H1" xr:uid="{00000000-0002-0000-1000-000001000000}"/>
    <dataValidation allowBlank="1" showErrorMessage="1" prompt="Sólo para Instituciones PRIVADAS." sqref="F7:N10" xr:uid="{00000000-0002-0000-1000-000002000000}"/>
  </dataValidations>
  <printOptions horizontalCentered="1"/>
  <pageMargins left="0.39370078740157483" right="0.39370078740157483" top="0.59055118110236227" bottom="0.43307086614173229" header="0.31496062992125984" footer="0.19685039370078741"/>
  <pageSetup scale="91" orientation="landscape" r:id="rId1"/>
  <headerFooter>
    <oddHeader>&amp;L&amp;G</oddHeader>
    <oddFooter>&amp;R&amp;"Carlito,Negrita"Técnica Nocturna&amp;"Carlito,Normal", 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Z35"/>
  <sheetViews>
    <sheetView showGridLines="0" zoomScale="95" zoomScaleNormal="95" zoomScaleSheetLayoutView="100" workbookViewId="0"/>
  </sheetViews>
  <sheetFormatPr baseColWidth="10" defaultColWidth="48.28515625" defaultRowHeight="15" x14ac:dyDescent="0.25"/>
  <cols>
    <col min="1" max="1" width="6.28515625" style="27" customWidth="1"/>
    <col min="2" max="2" width="102.85546875" style="8" customWidth="1"/>
    <col min="3" max="4" width="5.7109375" style="8" customWidth="1"/>
    <col min="5" max="7" width="10.5703125" style="8" customWidth="1"/>
    <col min="8" max="11" width="10.7109375" style="10" customWidth="1"/>
    <col min="12" max="245" width="48.28515625" style="8"/>
    <col min="246" max="246" width="25.28515625" style="8" customWidth="1"/>
    <col min="247" max="247" width="88.28515625" style="8" customWidth="1"/>
    <col min="248" max="250" width="12.28515625" style="8" customWidth="1"/>
    <col min="251" max="501" width="48.28515625" style="8"/>
    <col min="502" max="502" width="25.28515625" style="8" customWidth="1"/>
    <col min="503" max="503" width="88.28515625" style="8" customWidth="1"/>
    <col min="504" max="506" width="12.28515625" style="8" customWidth="1"/>
    <col min="507" max="757" width="48.28515625" style="8"/>
    <col min="758" max="758" width="25.28515625" style="8" customWidth="1"/>
    <col min="759" max="759" width="88.28515625" style="8" customWidth="1"/>
    <col min="760" max="762" width="12.28515625" style="8" customWidth="1"/>
    <col min="763" max="1013" width="48.28515625" style="8"/>
    <col min="1014" max="1014" width="25.28515625" style="8" customWidth="1"/>
    <col min="1015" max="1015" width="88.28515625" style="8" customWidth="1"/>
    <col min="1016" max="1018" width="12.28515625" style="8" customWidth="1"/>
    <col min="1019" max="1269" width="48.28515625" style="8"/>
    <col min="1270" max="1270" width="25.28515625" style="8" customWidth="1"/>
    <col min="1271" max="1271" width="88.28515625" style="8" customWidth="1"/>
    <col min="1272" max="1274" width="12.28515625" style="8" customWidth="1"/>
    <col min="1275" max="1525" width="48.28515625" style="8"/>
    <col min="1526" max="1526" width="25.28515625" style="8" customWidth="1"/>
    <col min="1527" max="1527" width="88.28515625" style="8" customWidth="1"/>
    <col min="1528" max="1530" width="12.28515625" style="8" customWidth="1"/>
    <col min="1531" max="1781" width="48.28515625" style="8"/>
    <col min="1782" max="1782" width="25.28515625" style="8" customWidth="1"/>
    <col min="1783" max="1783" width="88.28515625" style="8" customWidth="1"/>
    <col min="1784" max="1786" width="12.28515625" style="8" customWidth="1"/>
    <col min="1787" max="2037" width="48.28515625" style="8"/>
    <col min="2038" max="2038" width="25.28515625" style="8" customWidth="1"/>
    <col min="2039" max="2039" width="88.28515625" style="8" customWidth="1"/>
    <col min="2040" max="2042" width="12.28515625" style="8" customWidth="1"/>
    <col min="2043" max="2293" width="48.28515625" style="8"/>
    <col min="2294" max="2294" width="25.28515625" style="8" customWidth="1"/>
    <col min="2295" max="2295" width="88.28515625" style="8" customWidth="1"/>
    <col min="2296" max="2298" width="12.28515625" style="8" customWidth="1"/>
    <col min="2299" max="2549" width="48.28515625" style="8"/>
    <col min="2550" max="2550" width="25.28515625" style="8" customWidth="1"/>
    <col min="2551" max="2551" width="88.28515625" style="8" customWidth="1"/>
    <col min="2552" max="2554" width="12.28515625" style="8" customWidth="1"/>
    <col min="2555" max="2805" width="48.28515625" style="8"/>
    <col min="2806" max="2806" width="25.28515625" style="8" customWidth="1"/>
    <col min="2807" max="2807" width="88.28515625" style="8" customWidth="1"/>
    <col min="2808" max="2810" width="12.28515625" style="8" customWidth="1"/>
    <col min="2811" max="3061" width="48.28515625" style="8"/>
    <col min="3062" max="3062" width="25.28515625" style="8" customWidth="1"/>
    <col min="3063" max="3063" width="88.28515625" style="8" customWidth="1"/>
    <col min="3064" max="3066" width="12.28515625" style="8" customWidth="1"/>
    <col min="3067" max="3317" width="48.28515625" style="8"/>
    <col min="3318" max="3318" width="25.28515625" style="8" customWidth="1"/>
    <col min="3319" max="3319" width="88.28515625" style="8" customWidth="1"/>
    <col min="3320" max="3322" width="12.28515625" style="8" customWidth="1"/>
    <col min="3323" max="3573" width="48.28515625" style="8"/>
    <col min="3574" max="3574" width="25.28515625" style="8" customWidth="1"/>
    <col min="3575" max="3575" width="88.28515625" style="8" customWidth="1"/>
    <col min="3576" max="3578" width="12.28515625" style="8" customWidth="1"/>
    <col min="3579" max="3829" width="48.28515625" style="8"/>
    <col min="3830" max="3830" width="25.28515625" style="8" customWidth="1"/>
    <col min="3831" max="3831" width="88.28515625" style="8" customWidth="1"/>
    <col min="3832" max="3834" width="12.28515625" style="8" customWidth="1"/>
    <col min="3835" max="4085" width="48.28515625" style="8"/>
    <col min="4086" max="4086" width="25.28515625" style="8" customWidth="1"/>
    <col min="4087" max="4087" width="88.28515625" style="8" customWidth="1"/>
    <col min="4088" max="4090" width="12.28515625" style="8" customWidth="1"/>
    <col min="4091" max="4341" width="48.28515625" style="8"/>
    <col min="4342" max="4342" width="25.28515625" style="8" customWidth="1"/>
    <col min="4343" max="4343" width="88.28515625" style="8" customWidth="1"/>
    <col min="4344" max="4346" width="12.28515625" style="8" customWidth="1"/>
    <col min="4347" max="4597" width="48.28515625" style="8"/>
    <col min="4598" max="4598" width="25.28515625" style="8" customWidth="1"/>
    <col min="4599" max="4599" width="88.28515625" style="8" customWidth="1"/>
    <col min="4600" max="4602" width="12.28515625" style="8" customWidth="1"/>
    <col min="4603" max="4853" width="48.28515625" style="8"/>
    <col min="4854" max="4854" width="25.28515625" style="8" customWidth="1"/>
    <col min="4855" max="4855" width="88.28515625" style="8" customWidth="1"/>
    <col min="4856" max="4858" width="12.28515625" style="8" customWidth="1"/>
    <col min="4859" max="5109" width="48.28515625" style="8"/>
    <col min="5110" max="5110" width="25.28515625" style="8" customWidth="1"/>
    <col min="5111" max="5111" width="88.28515625" style="8" customWidth="1"/>
    <col min="5112" max="5114" width="12.28515625" style="8" customWidth="1"/>
    <col min="5115" max="5365" width="48.28515625" style="8"/>
    <col min="5366" max="5366" width="25.28515625" style="8" customWidth="1"/>
    <col min="5367" max="5367" width="88.28515625" style="8" customWidth="1"/>
    <col min="5368" max="5370" width="12.28515625" style="8" customWidth="1"/>
    <col min="5371" max="5621" width="48.28515625" style="8"/>
    <col min="5622" max="5622" width="25.28515625" style="8" customWidth="1"/>
    <col min="5623" max="5623" width="88.28515625" style="8" customWidth="1"/>
    <col min="5624" max="5626" width="12.28515625" style="8" customWidth="1"/>
    <col min="5627" max="5877" width="48.28515625" style="8"/>
    <col min="5878" max="5878" width="25.28515625" style="8" customWidth="1"/>
    <col min="5879" max="5879" width="88.28515625" style="8" customWidth="1"/>
    <col min="5880" max="5882" width="12.28515625" style="8" customWidth="1"/>
    <col min="5883" max="6133" width="48.28515625" style="8"/>
    <col min="6134" max="6134" width="25.28515625" style="8" customWidth="1"/>
    <col min="6135" max="6135" width="88.28515625" style="8" customWidth="1"/>
    <col min="6136" max="6138" width="12.28515625" style="8" customWidth="1"/>
    <col min="6139" max="6389" width="48.28515625" style="8"/>
    <col min="6390" max="6390" width="25.28515625" style="8" customWidth="1"/>
    <col min="6391" max="6391" width="88.28515625" style="8" customWidth="1"/>
    <col min="6392" max="6394" width="12.28515625" style="8" customWidth="1"/>
    <col min="6395" max="6645" width="48.28515625" style="8"/>
    <col min="6646" max="6646" width="25.28515625" style="8" customWidth="1"/>
    <col min="6647" max="6647" width="88.28515625" style="8" customWidth="1"/>
    <col min="6648" max="6650" width="12.28515625" style="8" customWidth="1"/>
    <col min="6651" max="6901" width="48.28515625" style="8"/>
    <col min="6902" max="6902" width="25.28515625" style="8" customWidth="1"/>
    <col min="6903" max="6903" width="88.28515625" style="8" customWidth="1"/>
    <col min="6904" max="6906" width="12.28515625" style="8" customWidth="1"/>
    <col min="6907" max="7157" width="48.28515625" style="8"/>
    <col min="7158" max="7158" width="25.28515625" style="8" customWidth="1"/>
    <col min="7159" max="7159" width="88.28515625" style="8" customWidth="1"/>
    <col min="7160" max="7162" width="12.28515625" style="8" customWidth="1"/>
    <col min="7163" max="7413" width="48.28515625" style="8"/>
    <col min="7414" max="7414" width="25.28515625" style="8" customWidth="1"/>
    <col min="7415" max="7415" width="88.28515625" style="8" customWidth="1"/>
    <col min="7416" max="7418" width="12.28515625" style="8" customWidth="1"/>
    <col min="7419" max="7669" width="48.28515625" style="8"/>
    <col min="7670" max="7670" width="25.28515625" style="8" customWidth="1"/>
    <col min="7671" max="7671" width="88.28515625" style="8" customWidth="1"/>
    <col min="7672" max="7674" width="12.28515625" style="8" customWidth="1"/>
    <col min="7675" max="7925" width="48.28515625" style="8"/>
    <col min="7926" max="7926" width="25.28515625" style="8" customWidth="1"/>
    <col min="7927" max="7927" width="88.28515625" style="8" customWidth="1"/>
    <col min="7928" max="7930" width="12.28515625" style="8" customWidth="1"/>
    <col min="7931" max="8181" width="48.28515625" style="8"/>
    <col min="8182" max="8182" width="25.28515625" style="8" customWidth="1"/>
    <col min="8183" max="8183" width="88.28515625" style="8" customWidth="1"/>
    <col min="8184" max="8186" width="12.28515625" style="8" customWidth="1"/>
    <col min="8187" max="8437" width="48.28515625" style="8"/>
    <col min="8438" max="8438" width="25.28515625" style="8" customWidth="1"/>
    <col min="8439" max="8439" width="88.28515625" style="8" customWidth="1"/>
    <col min="8440" max="8442" width="12.28515625" style="8" customWidth="1"/>
    <col min="8443" max="8693" width="48.28515625" style="8"/>
    <col min="8694" max="8694" width="25.28515625" style="8" customWidth="1"/>
    <col min="8695" max="8695" width="88.28515625" style="8" customWidth="1"/>
    <col min="8696" max="8698" width="12.28515625" style="8" customWidth="1"/>
    <col min="8699" max="8949" width="48.28515625" style="8"/>
    <col min="8950" max="8950" width="25.28515625" style="8" customWidth="1"/>
    <col min="8951" max="8951" width="88.28515625" style="8" customWidth="1"/>
    <col min="8952" max="8954" width="12.28515625" style="8" customWidth="1"/>
    <col min="8955" max="9205" width="48.28515625" style="8"/>
    <col min="9206" max="9206" width="25.28515625" style="8" customWidth="1"/>
    <col min="9207" max="9207" width="88.28515625" style="8" customWidth="1"/>
    <col min="9208" max="9210" width="12.28515625" style="8" customWidth="1"/>
    <col min="9211" max="9461" width="48.28515625" style="8"/>
    <col min="9462" max="9462" width="25.28515625" style="8" customWidth="1"/>
    <col min="9463" max="9463" width="88.28515625" style="8" customWidth="1"/>
    <col min="9464" max="9466" width="12.28515625" style="8" customWidth="1"/>
    <col min="9467" max="9717" width="48.28515625" style="8"/>
    <col min="9718" max="9718" width="25.28515625" style="8" customWidth="1"/>
    <col min="9719" max="9719" width="88.28515625" style="8" customWidth="1"/>
    <col min="9720" max="9722" width="12.28515625" style="8" customWidth="1"/>
    <col min="9723" max="9973" width="48.28515625" style="8"/>
    <col min="9974" max="9974" width="25.28515625" style="8" customWidth="1"/>
    <col min="9975" max="9975" width="88.28515625" style="8" customWidth="1"/>
    <col min="9976" max="9978" width="12.28515625" style="8" customWidth="1"/>
    <col min="9979" max="10229" width="48.28515625" style="8"/>
    <col min="10230" max="10230" width="25.28515625" style="8" customWidth="1"/>
    <col min="10231" max="10231" width="88.28515625" style="8" customWidth="1"/>
    <col min="10232" max="10234" width="12.28515625" style="8" customWidth="1"/>
    <col min="10235" max="10485" width="48.28515625" style="8"/>
    <col min="10486" max="10486" width="25.28515625" style="8" customWidth="1"/>
    <col min="10487" max="10487" width="88.28515625" style="8" customWidth="1"/>
    <col min="10488" max="10490" width="12.28515625" style="8" customWidth="1"/>
    <col min="10491" max="10741" width="48.28515625" style="8"/>
    <col min="10742" max="10742" width="25.28515625" style="8" customWidth="1"/>
    <col min="10743" max="10743" width="88.28515625" style="8" customWidth="1"/>
    <col min="10744" max="10746" width="12.28515625" style="8" customWidth="1"/>
    <col min="10747" max="10997" width="48.28515625" style="8"/>
    <col min="10998" max="10998" width="25.28515625" style="8" customWidth="1"/>
    <col min="10999" max="10999" width="88.28515625" style="8" customWidth="1"/>
    <col min="11000" max="11002" width="12.28515625" style="8" customWidth="1"/>
    <col min="11003" max="11253" width="48.28515625" style="8"/>
    <col min="11254" max="11254" width="25.28515625" style="8" customWidth="1"/>
    <col min="11255" max="11255" width="88.28515625" style="8" customWidth="1"/>
    <col min="11256" max="11258" width="12.28515625" style="8" customWidth="1"/>
    <col min="11259" max="11509" width="48.28515625" style="8"/>
    <col min="11510" max="11510" width="25.28515625" style="8" customWidth="1"/>
    <col min="11511" max="11511" width="88.28515625" style="8" customWidth="1"/>
    <col min="11512" max="11514" width="12.28515625" style="8" customWidth="1"/>
    <col min="11515" max="11765" width="48.28515625" style="8"/>
    <col min="11766" max="11766" width="25.28515625" style="8" customWidth="1"/>
    <col min="11767" max="11767" width="88.28515625" style="8" customWidth="1"/>
    <col min="11768" max="11770" width="12.28515625" style="8" customWidth="1"/>
    <col min="11771" max="12021" width="48.28515625" style="8"/>
    <col min="12022" max="12022" width="25.28515625" style="8" customWidth="1"/>
    <col min="12023" max="12023" width="88.28515625" style="8" customWidth="1"/>
    <col min="12024" max="12026" width="12.28515625" style="8" customWidth="1"/>
    <col min="12027" max="12277" width="48.28515625" style="8"/>
    <col min="12278" max="12278" width="25.28515625" style="8" customWidth="1"/>
    <col min="12279" max="12279" width="88.28515625" style="8" customWidth="1"/>
    <col min="12280" max="12282" width="12.28515625" style="8" customWidth="1"/>
    <col min="12283" max="12533" width="48.28515625" style="8"/>
    <col min="12534" max="12534" width="25.28515625" style="8" customWidth="1"/>
    <col min="12535" max="12535" width="88.28515625" style="8" customWidth="1"/>
    <col min="12536" max="12538" width="12.28515625" style="8" customWidth="1"/>
    <col min="12539" max="12789" width="48.28515625" style="8"/>
    <col min="12790" max="12790" width="25.28515625" style="8" customWidth="1"/>
    <col min="12791" max="12791" width="88.28515625" style="8" customWidth="1"/>
    <col min="12792" max="12794" width="12.28515625" style="8" customWidth="1"/>
    <col min="12795" max="13045" width="48.28515625" style="8"/>
    <col min="13046" max="13046" width="25.28515625" style="8" customWidth="1"/>
    <col min="13047" max="13047" width="88.28515625" style="8" customWidth="1"/>
    <col min="13048" max="13050" width="12.28515625" style="8" customWidth="1"/>
    <col min="13051" max="13301" width="48.28515625" style="8"/>
    <col min="13302" max="13302" width="25.28515625" style="8" customWidth="1"/>
    <col min="13303" max="13303" width="88.28515625" style="8" customWidth="1"/>
    <col min="13304" max="13306" width="12.28515625" style="8" customWidth="1"/>
    <col min="13307" max="13557" width="48.28515625" style="8"/>
    <col min="13558" max="13558" width="25.28515625" style="8" customWidth="1"/>
    <col min="13559" max="13559" width="88.28515625" style="8" customWidth="1"/>
    <col min="13560" max="13562" width="12.28515625" style="8" customWidth="1"/>
    <col min="13563" max="13813" width="48.28515625" style="8"/>
    <col min="13814" max="13814" width="25.28515625" style="8" customWidth="1"/>
    <col min="13815" max="13815" width="88.28515625" style="8" customWidth="1"/>
    <col min="13816" max="13818" width="12.28515625" style="8" customWidth="1"/>
    <col min="13819" max="14069" width="48.28515625" style="8"/>
    <col min="14070" max="14070" width="25.28515625" style="8" customWidth="1"/>
    <col min="14071" max="14071" width="88.28515625" style="8" customWidth="1"/>
    <col min="14072" max="14074" width="12.28515625" style="8" customWidth="1"/>
    <col min="14075" max="14325" width="48.28515625" style="8"/>
    <col min="14326" max="14326" width="25.28515625" style="8" customWidth="1"/>
    <col min="14327" max="14327" width="88.28515625" style="8" customWidth="1"/>
    <col min="14328" max="14330" width="12.28515625" style="8" customWidth="1"/>
    <col min="14331" max="14581" width="48.28515625" style="8"/>
    <col min="14582" max="14582" width="25.28515625" style="8" customWidth="1"/>
    <col min="14583" max="14583" width="88.28515625" style="8" customWidth="1"/>
    <col min="14584" max="14586" width="12.28515625" style="8" customWidth="1"/>
    <col min="14587" max="14837" width="48.28515625" style="8"/>
    <col min="14838" max="14838" width="25.28515625" style="8" customWidth="1"/>
    <col min="14839" max="14839" width="88.28515625" style="8" customWidth="1"/>
    <col min="14840" max="14842" width="12.28515625" style="8" customWidth="1"/>
    <col min="14843" max="15093" width="48.28515625" style="8"/>
    <col min="15094" max="15094" width="25.28515625" style="8" customWidth="1"/>
    <col min="15095" max="15095" width="88.28515625" style="8" customWidth="1"/>
    <col min="15096" max="15098" width="12.28515625" style="8" customWidth="1"/>
    <col min="15099" max="15349" width="48.28515625" style="8"/>
    <col min="15350" max="15350" width="25.28515625" style="8" customWidth="1"/>
    <col min="15351" max="15351" width="88.28515625" style="8" customWidth="1"/>
    <col min="15352" max="15354" width="12.28515625" style="8" customWidth="1"/>
    <col min="15355" max="15605" width="48.28515625" style="8"/>
    <col min="15606" max="15606" width="25.28515625" style="8" customWidth="1"/>
    <col min="15607" max="15607" width="88.28515625" style="8" customWidth="1"/>
    <col min="15608" max="15610" width="12.28515625" style="8" customWidth="1"/>
    <col min="15611" max="15861" width="48.28515625" style="8"/>
    <col min="15862" max="15862" width="25.28515625" style="8" customWidth="1"/>
    <col min="15863" max="15863" width="88.28515625" style="8" customWidth="1"/>
    <col min="15864" max="15866" width="12.28515625" style="8" customWidth="1"/>
    <col min="15867" max="16117" width="48.28515625" style="8"/>
    <col min="16118" max="16118" width="25.28515625" style="8" customWidth="1"/>
    <col min="16119" max="16119" width="88.28515625" style="8" customWidth="1"/>
    <col min="16120" max="16122" width="12.28515625" style="8" customWidth="1"/>
    <col min="16123" max="16384" width="48.28515625" style="8"/>
  </cols>
  <sheetData>
    <row r="1" spans="1:26" ht="18.75" x14ac:dyDescent="0.25">
      <c r="A1" s="382">
        <v>1</v>
      </c>
      <c r="B1" s="28" t="s">
        <v>894</v>
      </c>
    </row>
    <row r="2" spans="1:26" ht="18" customHeight="1" x14ac:dyDescent="0.25">
      <c r="A2" s="382">
        <v>2</v>
      </c>
      <c r="B2" s="29" t="s">
        <v>825</v>
      </c>
      <c r="C2" s="30"/>
      <c r="D2" s="30"/>
      <c r="E2" s="30"/>
      <c r="F2" s="30"/>
      <c r="G2" s="30"/>
    </row>
    <row r="3" spans="1:26" ht="18.75" x14ac:dyDescent="0.25">
      <c r="A3" s="382">
        <v>3</v>
      </c>
      <c r="B3" s="29" t="s">
        <v>429</v>
      </c>
      <c r="C3" s="30"/>
      <c r="D3" s="30"/>
      <c r="E3" s="30"/>
      <c r="F3" s="30"/>
      <c r="G3" s="30"/>
    </row>
    <row r="4" spans="1:26" ht="20.25" customHeight="1" x14ac:dyDescent="0.25">
      <c r="A4" s="382">
        <v>4</v>
      </c>
      <c r="B4" s="31" t="s">
        <v>823</v>
      </c>
      <c r="C4" s="32"/>
      <c r="D4" s="32"/>
      <c r="E4" s="32"/>
      <c r="F4" s="32"/>
      <c r="G4" s="32"/>
    </row>
    <row r="5" spans="1:26" ht="19.5" thickBot="1" x14ac:dyDescent="0.35">
      <c r="A5" s="382">
        <v>5</v>
      </c>
      <c r="B5" s="381" t="s">
        <v>857</v>
      </c>
      <c r="C5" s="215"/>
      <c r="D5" s="215"/>
      <c r="E5" s="215"/>
      <c r="F5" s="215"/>
      <c r="G5" s="215"/>
      <c r="H5" s="447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</row>
    <row r="6" spans="1:26" s="37" customFormat="1" ht="47.25" customHeight="1" thickTop="1" thickBot="1" x14ac:dyDescent="0.3">
      <c r="A6" s="382">
        <v>6</v>
      </c>
      <c r="B6" s="577" t="s">
        <v>826</v>
      </c>
      <c r="C6" s="577"/>
      <c r="D6" s="578"/>
      <c r="E6" s="34" t="s">
        <v>0</v>
      </c>
      <c r="F6" s="35" t="s">
        <v>18</v>
      </c>
      <c r="G6" s="36" t="s">
        <v>17</v>
      </c>
      <c r="H6" s="22"/>
      <c r="I6" s="22"/>
      <c r="J6" s="22"/>
      <c r="K6" s="22"/>
    </row>
    <row r="7" spans="1:26" ht="21" customHeight="1" thickTop="1" x14ac:dyDescent="0.25">
      <c r="A7" s="382">
        <v>7</v>
      </c>
      <c r="B7" s="38" t="s">
        <v>827</v>
      </c>
      <c r="C7" s="39" t="str">
        <f>IF(OR('Cuadro 14'!F7&gt;'Cuadro 13'!$D$7),"***","")</f>
        <v/>
      </c>
      <c r="D7" s="40" t="str">
        <f>IF(OR('Cuadro 14'!G7&gt;'Cuadro 13'!$E$7),"xx","")</f>
        <v/>
      </c>
      <c r="E7" s="41">
        <f>+F7+G7</f>
        <v>0</v>
      </c>
      <c r="F7" s="309"/>
      <c r="G7" s="310"/>
    </row>
    <row r="8" spans="1:26" ht="21" customHeight="1" x14ac:dyDescent="0.25">
      <c r="A8" s="382">
        <v>8</v>
      </c>
      <c r="B8" s="38" t="s">
        <v>828</v>
      </c>
      <c r="C8" s="42" t="str">
        <f>IF(OR('Cuadro 14'!F8&gt;'Cuadro 13'!$D$7),"***","")</f>
        <v/>
      </c>
      <c r="D8" s="43" t="str">
        <f>IF(OR('Cuadro 14'!G8&gt;'Cuadro 13'!$E$7),"xx","")</f>
        <v/>
      </c>
      <c r="E8" s="44">
        <f t="shared" ref="E8:E23" si="0">+F8+G8</f>
        <v>0</v>
      </c>
      <c r="F8" s="311"/>
      <c r="G8" s="312"/>
      <c r="H8" s="22"/>
    </row>
    <row r="9" spans="1:26" ht="21" customHeight="1" x14ac:dyDescent="0.25">
      <c r="A9" s="382">
        <v>9</v>
      </c>
      <c r="B9" s="38" t="s">
        <v>829</v>
      </c>
      <c r="C9" s="42" t="str">
        <f>IF(OR('Cuadro 14'!F9&gt;'Cuadro 13'!$D$7),"***","")</f>
        <v/>
      </c>
      <c r="D9" s="43" t="str">
        <f>IF(OR('Cuadro 14'!G9&gt;'Cuadro 13'!$E$7),"xx","")</f>
        <v/>
      </c>
      <c r="E9" s="44">
        <f t="shared" si="0"/>
        <v>0</v>
      </c>
      <c r="F9" s="311"/>
      <c r="G9" s="312"/>
    </row>
    <row r="10" spans="1:26" ht="21" customHeight="1" x14ac:dyDescent="0.25">
      <c r="A10" s="382">
        <v>10</v>
      </c>
      <c r="B10" s="38" t="s">
        <v>830</v>
      </c>
      <c r="C10" s="42" t="str">
        <f>IF(OR('Cuadro 14'!F10&gt;'Cuadro 13'!$D$7),"***","")</f>
        <v/>
      </c>
      <c r="D10" s="43" t="str">
        <f>IF(OR('Cuadro 14'!G10&gt;'Cuadro 13'!$E$7),"xx","")</f>
        <v/>
      </c>
      <c r="E10" s="44">
        <f t="shared" si="0"/>
        <v>0</v>
      </c>
      <c r="F10" s="311"/>
      <c r="G10" s="312"/>
    </row>
    <row r="11" spans="1:26" ht="21" customHeight="1" x14ac:dyDescent="0.25">
      <c r="A11" s="382">
        <v>11</v>
      </c>
      <c r="B11" s="38" t="s">
        <v>831</v>
      </c>
      <c r="C11" s="42" t="str">
        <f>IF(OR('Cuadro 14'!F11&gt;'Cuadro 13'!$D$7),"***","")</f>
        <v/>
      </c>
      <c r="D11" s="43" t="str">
        <f>IF(OR('Cuadro 14'!G11&gt;'Cuadro 13'!$E$7),"xx","")</f>
        <v/>
      </c>
      <c r="E11" s="44">
        <f t="shared" si="0"/>
        <v>0</v>
      </c>
      <c r="F11" s="311"/>
      <c r="G11" s="312"/>
    </row>
    <row r="12" spans="1:26" ht="21" customHeight="1" x14ac:dyDescent="0.25">
      <c r="A12" s="382">
        <v>12</v>
      </c>
      <c r="B12" s="38" t="s">
        <v>832</v>
      </c>
      <c r="C12" s="42" t="str">
        <f>IF(OR('Cuadro 14'!F12&gt;'Cuadro 13'!$D$7),"***","")</f>
        <v/>
      </c>
      <c r="D12" s="43" t="str">
        <f>IF(OR('Cuadro 14'!G12&gt;'Cuadro 13'!$E$7),"xx","")</f>
        <v/>
      </c>
      <c r="E12" s="44">
        <f t="shared" si="0"/>
        <v>0</v>
      </c>
      <c r="F12" s="311"/>
      <c r="G12" s="312"/>
    </row>
    <row r="13" spans="1:26" ht="21" customHeight="1" x14ac:dyDescent="0.25">
      <c r="A13" s="382">
        <v>13</v>
      </c>
      <c r="B13" s="38" t="s">
        <v>833</v>
      </c>
      <c r="C13" s="42" t="str">
        <f>IF(OR('Cuadro 14'!F13&gt;'Cuadro 13'!$D$7),"***","")</f>
        <v/>
      </c>
      <c r="D13" s="43" t="str">
        <f>IF(OR('Cuadro 14'!G13&gt;'Cuadro 13'!$E$7),"xx","")</f>
        <v/>
      </c>
      <c r="E13" s="44">
        <f t="shared" ref="E13:E14" si="1">+F13+G13</f>
        <v>0</v>
      </c>
      <c r="F13" s="311"/>
      <c r="G13" s="312"/>
    </row>
    <row r="14" spans="1:26" ht="21" customHeight="1" x14ac:dyDescent="0.25">
      <c r="A14" s="382">
        <v>14</v>
      </c>
      <c r="B14" s="38" t="s">
        <v>834</v>
      </c>
      <c r="C14" s="42" t="str">
        <f>IF(OR('Cuadro 14'!F14&gt;'Cuadro 13'!$D$7),"***","")</f>
        <v/>
      </c>
      <c r="D14" s="43" t="str">
        <f>IF(OR('Cuadro 14'!G14&gt;'Cuadro 13'!$E$7),"xx","")</f>
        <v/>
      </c>
      <c r="E14" s="44">
        <f t="shared" si="1"/>
        <v>0</v>
      </c>
      <c r="F14" s="311"/>
      <c r="G14" s="312"/>
    </row>
    <row r="15" spans="1:26" ht="21" customHeight="1" x14ac:dyDescent="0.25">
      <c r="A15" s="382">
        <v>15</v>
      </c>
      <c r="B15" s="38" t="s">
        <v>835</v>
      </c>
      <c r="C15" s="42" t="str">
        <f>IF(OR('Cuadro 14'!F15&gt;'Cuadro 13'!$D$7),"***","")</f>
        <v/>
      </c>
      <c r="D15" s="43" t="str">
        <f>IF(OR('Cuadro 14'!G15&gt;'Cuadro 13'!$E$7),"xx","")</f>
        <v/>
      </c>
      <c r="E15" s="44">
        <f t="shared" si="0"/>
        <v>0</v>
      </c>
      <c r="F15" s="311"/>
      <c r="G15" s="312"/>
    </row>
    <row r="16" spans="1:26" ht="21" customHeight="1" x14ac:dyDescent="0.25">
      <c r="A16" s="382">
        <v>16</v>
      </c>
      <c r="B16" s="38" t="s">
        <v>836</v>
      </c>
      <c r="C16" s="42" t="str">
        <f>IF(OR('Cuadro 14'!F16&gt;'Cuadro 13'!$D$7),"***","")</f>
        <v/>
      </c>
      <c r="D16" s="43" t="str">
        <f>IF(OR('Cuadro 14'!G16&gt;'Cuadro 13'!$E$7),"xx","")</f>
        <v/>
      </c>
      <c r="E16" s="44">
        <f t="shared" si="0"/>
        <v>0</v>
      </c>
      <c r="F16" s="311"/>
      <c r="G16" s="312"/>
    </row>
    <row r="17" spans="1:11" ht="21" customHeight="1" x14ac:dyDescent="0.25">
      <c r="A17" s="382">
        <v>17</v>
      </c>
      <c r="B17" s="38" t="s">
        <v>837</v>
      </c>
      <c r="C17" s="42" t="str">
        <f>IF(OR('Cuadro 14'!F17&gt;'Cuadro 13'!$D$7),"***","")</f>
        <v/>
      </c>
      <c r="D17" s="43" t="str">
        <f>IF(OR('Cuadro 14'!G17&gt;'Cuadro 13'!$E$7),"xx","")</f>
        <v/>
      </c>
      <c r="E17" s="44">
        <f t="shared" si="0"/>
        <v>0</v>
      </c>
      <c r="F17" s="311"/>
      <c r="G17" s="312"/>
    </row>
    <row r="18" spans="1:11" ht="21" customHeight="1" x14ac:dyDescent="0.25">
      <c r="A18" s="382">
        <v>18</v>
      </c>
      <c r="B18" s="38" t="s">
        <v>838</v>
      </c>
      <c r="C18" s="42" t="str">
        <f>IF(OR('Cuadro 14'!F18&gt;'Cuadro 13'!$D$7),"***","")</f>
        <v/>
      </c>
      <c r="D18" s="43" t="str">
        <f>IF(OR('Cuadro 14'!G18&gt;'Cuadro 13'!$E$7),"xx","")</f>
        <v/>
      </c>
      <c r="E18" s="44">
        <f t="shared" si="0"/>
        <v>0</v>
      </c>
      <c r="F18" s="311"/>
      <c r="G18" s="312"/>
    </row>
    <row r="19" spans="1:11" ht="21" customHeight="1" x14ac:dyDescent="0.25">
      <c r="A19" s="382">
        <v>19</v>
      </c>
      <c r="B19" s="38" t="s">
        <v>839</v>
      </c>
      <c r="C19" s="42" t="str">
        <f>IF(OR('Cuadro 14'!F19&gt;'Cuadro 13'!$D$7),"***","")</f>
        <v/>
      </c>
      <c r="D19" s="43" t="str">
        <f>IF(OR('Cuadro 14'!G19&gt;'Cuadro 13'!$E$7),"xx","")</f>
        <v/>
      </c>
      <c r="E19" s="44">
        <f t="shared" si="0"/>
        <v>0</v>
      </c>
      <c r="F19" s="311"/>
      <c r="G19" s="312"/>
    </row>
    <row r="20" spans="1:11" ht="21" customHeight="1" x14ac:dyDescent="0.25">
      <c r="A20" s="382">
        <v>20</v>
      </c>
      <c r="B20" s="38" t="s">
        <v>840</v>
      </c>
      <c r="C20" s="42" t="str">
        <f>IF(OR('Cuadro 14'!F20&gt;'Cuadro 13'!$D$7),"***","")</f>
        <v/>
      </c>
      <c r="D20" s="43" t="str">
        <f>IF(OR('Cuadro 14'!G20&gt;'Cuadro 13'!$E$7),"xx","")</f>
        <v/>
      </c>
      <c r="E20" s="44">
        <f t="shared" si="0"/>
        <v>0</v>
      </c>
      <c r="F20" s="311"/>
      <c r="G20" s="312"/>
    </row>
    <row r="21" spans="1:11" ht="21" customHeight="1" x14ac:dyDescent="0.25">
      <c r="A21" s="382">
        <v>21</v>
      </c>
      <c r="B21" s="38" t="s">
        <v>841</v>
      </c>
      <c r="C21" s="42"/>
      <c r="D21" s="43"/>
      <c r="E21" s="44">
        <f t="shared" si="0"/>
        <v>0</v>
      </c>
      <c r="F21" s="445">
        <f>+F22+F23</f>
        <v>0</v>
      </c>
      <c r="G21" s="446">
        <f>+G22+G23</f>
        <v>0</v>
      </c>
    </row>
    <row r="22" spans="1:11" ht="21" customHeight="1" x14ac:dyDescent="0.25">
      <c r="A22" s="382">
        <v>22</v>
      </c>
      <c r="B22" s="306"/>
      <c r="C22" s="42" t="str">
        <f>IF(OR('Cuadro 14'!F22&gt;'Cuadro 13'!$D$7),"***","")</f>
        <v/>
      </c>
      <c r="D22" s="43" t="str">
        <f>IF(OR('Cuadro 14'!G22&gt;'Cuadro 13'!$E$7),"xx","")</f>
        <v/>
      </c>
      <c r="E22" s="45">
        <f t="shared" si="0"/>
        <v>0</v>
      </c>
      <c r="F22" s="307"/>
      <c r="G22" s="308"/>
      <c r="H22" s="46">
        <f>SUM(F7:F23)</f>
        <v>0</v>
      </c>
    </row>
    <row r="23" spans="1:11" ht="21" customHeight="1" thickBot="1" x14ac:dyDescent="0.3">
      <c r="A23" s="382">
        <v>23</v>
      </c>
      <c r="B23" s="306"/>
      <c r="C23" s="42" t="str">
        <f>IF(OR('Cuadro 14'!F23&gt;'Cuadro 13'!$D$7),"***","")</f>
        <v/>
      </c>
      <c r="D23" s="43" t="str">
        <f>IF(OR('Cuadro 14'!G23&gt;'Cuadro 13'!$E$7),"xx","")</f>
        <v/>
      </c>
      <c r="E23" s="45">
        <f t="shared" si="0"/>
        <v>0</v>
      </c>
      <c r="F23" s="307"/>
      <c r="G23" s="308"/>
      <c r="H23" s="46">
        <f>SUM(G7:G23)</f>
        <v>0</v>
      </c>
    </row>
    <row r="24" spans="1:11" ht="29.25" customHeight="1" thickTop="1" x14ac:dyDescent="0.25">
      <c r="A24" s="382">
        <v>24</v>
      </c>
      <c r="B24" s="579" t="s">
        <v>842</v>
      </c>
      <c r="C24" s="579"/>
      <c r="D24" s="579"/>
      <c r="E24" s="579"/>
      <c r="F24" s="579"/>
      <c r="G24" s="579"/>
      <c r="H24" s="47"/>
      <c r="I24" s="48"/>
      <c r="J24" s="48"/>
      <c r="K24" s="48"/>
    </row>
    <row r="25" spans="1:11" ht="37.5" customHeight="1" x14ac:dyDescent="0.25">
      <c r="A25" s="382">
        <v>25</v>
      </c>
      <c r="B25" s="498" t="str">
        <f>IF(AND('Cuadro 13'!D7&gt;0,H22=0),"En el Cuadro 13 indicó estudiantes HOMBRES que estudian y trabajan, debe registrarlos en este cuadro, según la actividad o actividades que realizan.","")</f>
        <v/>
      </c>
      <c r="C25" s="498"/>
      <c r="D25" s="498"/>
      <c r="F25" s="49" t="str">
        <f>IF(AND(B25="",H22&lt;'Cuadro 13'!D7),"XXX","")</f>
        <v/>
      </c>
      <c r="G25" s="49" t="str">
        <f>IF(AND(B26="",H23&lt;'Cuadro 13'!E7),"XXX","")</f>
        <v/>
      </c>
    </row>
    <row r="26" spans="1:11" ht="37.5" customHeight="1" x14ac:dyDescent="0.25">
      <c r="A26" s="382">
        <v>26</v>
      </c>
      <c r="B26" s="498" t="str">
        <f>IF(AND('Cuadro 13'!E7&gt;0,H23=0),"En el Cuadro 13 indicó estudiantes MUJERES que estudian y trabajan, debe registrarlos en este cuadro, según la actividad o actividades que realizan.","")</f>
        <v/>
      </c>
      <c r="C26" s="498"/>
      <c r="D26" s="498"/>
      <c r="E26" s="498" t="str">
        <f>IF(OR(F25="XXX",G25="XXX"),"Está desglosando menos estudiantes que los indicados en el Cuadro 13, ya sea Hombres o Mujeres, según se indica con XXX debajo de la respectiva columna.","")</f>
        <v/>
      </c>
      <c r="F26" s="498"/>
      <c r="G26" s="498"/>
    </row>
    <row r="27" spans="1:11" ht="37.5" customHeight="1" x14ac:dyDescent="0.25">
      <c r="A27" s="382">
        <v>27</v>
      </c>
      <c r="B27" s="498" t="str">
        <f>IF(OR(C7="***",C8="***",C9="***",C10="***",C11="***",C12="***",C14="***",C15="***",C16="***",C17="***",C18="***",C19="***",C20="***",C13="***",C22="***",C23="***"),"*** = La cifra de hombres indicada, no puede ser mayor al total de hombres que estudian y trabajan reportados en el Cuadro 13.","")</f>
        <v/>
      </c>
      <c r="C27" s="498"/>
      <c r="D27" s="498"/>
      <c r="E27" s="498"/>
      <c r="F27" s="498"/>
      <c r="G27" s="498"/>
    </row>
    <row r="28" spans="1:11" ht="37.5" customHeight="1" x14ac:dyDescent="0.25">
      <c r="A28" s="382">
        <v>28</v>
      </c>
      <c r="B28" s="498" t="str">
        <f>IF(OR(D7="xx",D8="xx",D9="xx",D10="xx",D11="xx",D12="xx",D14="xx",D15="xx",D16="xx",D17="xx",D18="xx",D19="xx",D20="xx",D13="xx",D22="xx",D23="xx"),"xx = La cifra de mujeres indicada, no puede ser mayor al total de mujeres que estudian y trabajan reportadas en el Cuadro 13.","")</f>
        <v/>
      </c>
      <c r="C28" s="498"/>
      <c r="D28" s="498"/>
      <c r="E28" s="498"/>
      <c r="F28" s="498"/>
      <c r="G28" s="498"/>
    </row>
    <row r="29" spans="1:11" ht="6.75" customHeight="1" x14ac:dyDescent="0.25">
      <c r="A29" s="382">
        <v>29</v>
      </c>
      <c r="B29" s="50"/>
      <c r="C29" s="51"/>
      <c r="D29" s="50"/>
      <c r="E29" s="52"/>
      <c r="F29" s="52"/>
      <c r="G29" s="52"/>
    </row>
    <row r="30" spans="1:11" ht="18" customHeight="1" x14ac:dyDescent="0.25">
      <c r="A30" s="382">
        <v>30</v>
      </c>
      <c r="B30" s="53" t="s">
        <v>427</v>
      </c>
      <c r="C30" s="53"/>
      <c r="D30" s="53"/>
      <c r="E30" s="54"/>
      <c r="F30" s="55"/>
      <c r="G30" s="55"/>
    </row>
    <row r="31" spans="1:11" ht="21.75" customHeight="1" x14ac:dyDescent="0.25">
      <c r="A31" s="382">
        <v>31</v>
      </c>
      <c r="B31" s="559"/>
      <c r="C31" s="560"/>
      <c r="D31" s="560"/>
      <c r="E31" s="482"/>
      <c r="F31" s="482"/>
      <c r="G31" s="483"/>
    </row>
    <row r="32" spans="1:11" ht="21.75" customHeight="1" x14ac:dyDescent="0.25">
      <c r="B32" s="484"/>
      <c r="C32" s="485"/>
      <c r="D32" s="485"/>
      <c r="E32" s="485"/>
      <c r="F32" s="485"/>
      <c r="G32" s="486"/>
    </row>
    <row r="33" spans="2:7" ht="21.75" customHeight="1" x14ac:dyDescent="0.25">
      <c r="B33" s="484"/>
      <c r="C33" s="485"/>
      <c r="D33" s="485"/>
      <c r="E33" s="485"/>
      <c r="F33" s="485"/>
      <c r="G33" s="486"/>
    </row>
    <row r="34" spans="2:7" ht="21.75" customHeight="1" x14ac:dyDescent="0.25">
      <c r="B34" s="487"/>
      <c r="C34" s="488"/>
      <c r="D34" s="488"/>
      <c r="E34" s="488"/>
      <c r="F34" s="488"/>
      <c r="G34" s="489"/>
    </row>
    <row r="35" spans="2:7" x14ac:dyDescent="0.25">
      <c r="F35" s="56"/>
      <c r="G35" s="56"/>
    </row>
  </sheetData>
  <sheetProtection algorithmName="SHA-512" hashValue="J9bbMG/ui9VlyNppZyFqlJtNMPTLtm5g3uyu5oQvsSfz1TIt366UGKrT9MZ4IumlEJAfQfwxV9IbZtHaP3LdDg==" saltValue="lEvdzfeuXNFN/0WWSHYKVg==" spinCount="100000" sheet="1" objects="1" scenarios="1"/>
  <mergeCells count="8">
    <mergeCell ref="B31:G34"/>
    <mergeCell ref="B6:D6"/>
    <mergeCell ref="B25:D25"/>
    <mergeCell ref="B26:D26"/>
    <mergeCell ref="E26:G28"/>
    <mergeCell ref="B27:D27"/>
    <mergeCell ref="B28:D28"/>
    <mergeCell ref="B24:G24"/>
  </mergeCells>
  <conditionalFormatting sqref="B25:D26">
    <cfRule type="notContainsBlanks" dxfId="4" priority="5">
      <formula>LEN(TRIM(B25))&gt;0</formula>
    </cfRule>
  </conditionalFormatting>
  <conditionalFormatting sqref="E7:E23">
    <cfRule type="cellIs" dxfId="3" priority="2" operator="equal">
      <formula>0</formula>
    </cfRule>
  </conditionalFormatting>
  <conditionalFormatting sqref="E29">
    <cfRule type="cellIs" dxfId="2" priority="4" operator="equal">
      <formula>0</formula>
    </cfRule>
  </conditionalFormatting>
  <conditionalFormatting sqref="E26:G28">
    <cfRule type="notContainsBlanks" dxfId="1" priority="3">
      <formula>LEN(TRIM(E26))&gt;0</formula>
    </cfRule>
  </conditionalFormatting>
  <conditionalFormatting sqref="F21:G21">
    <cfRule type="cellIs" dxfId="0" priority="1" operator="equal">
      <formula>0</formula>
    </cfRule>
  </conditionalFormatting>
  <dataValidations count="1">
    <dataValidation allowBlank="1" showErrorMessage="1" sqref="F7:G23" xr:uid="{00000000-0002-0000-1100-000000000000}"/>
  </dataValidations>
  <printOptions horizontalCentered="1"/>
  <pageMargins left="0.39370078740157483" right="0.39370078740157483" top="0.59055118110236227" bottom="0.43307086614173229" header="0.31496062992125984" footer="0.19685039370078741"/>
  <pageSetup scale="70" orientation="landscape" r:id="rId1"/>
  <headerFooter>
    <oddHeader>&amp;L&amp;G</oddHeader>
    <oddFooter>&amp;R&amp;"Carlito,Negrita"Técnica Nocturna&amp;"Carlito,Normal",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C000"/>
  </sheetPr>
  <dimension ref="A1:U95"/>
  <sheetViews>
    <sheetView zoomScale="80" zoomScaleNormal="80" workbookViewId="0">
      <pane ySplit="2" topLeftCell="A49" activePane="bottomLeft" state="frozen"/>
      <selection activeCell="B1" sqref="B1"/>
      <selection pane="bottomLeft" activeCell="C57" sqref="C57"/>
    </sheetView>
  </sheetViews>
  <sheetFormatPr baseColWidth="10" defaultColWidth="11.42578125" defaultRowHeight="15" x14ac:dyDescent="0.25"/>
  <cols>
    <col min="1" max="1" width="11.5703125" style="2" bestFit="1" customWidth="1"/>
    <col min="2" max="2" width="11.28515625" style="2" bestFit="1" customWidth="1"/>
    <col min="3" max="3" width="53.42578125" style="2" bestFit="1" customWidth="1"/>
    <col min="4" max="4" width="21.28515625" style="2" bestFit="1" customWidth="1"/>
    <col min="5" max="5" width="9.28515625" style="2" bestFit="1" customWidth="1"/>
    <col min="6" max="6" width="6.42578125" style="2" bestFit="1" customWidth="1"/>
    <col min="7" max="7" width="7.7109375" style="2" bestFit="1" customWidth="1"/>
    <col min="8" max="8" width="7.28515625" style="2" bestFit="1" customWidth="1"/>
    <col min="9" max="9" width="8" style="2" customWidth="1"/>
    <col min="10" max="10" width="14.28515625" style="2" bestFit="1" customWidth="1"/>
    <col min="11" max="11" width="11.7109375" style="2" bestFit="1" customWidth="1"/>
    <col min="12" max="13" width="12.7109375" style="2" bestFit="1" customWidth="1"/>
    <col min="14" max="14" width="17.42578125" style="2" bestFit="1" customWidth="1"/>
    <col min="15" max="15" width="17" style="2" bestFit="1" customWidth="1"/>
    <col min="16" max="16" width="13.5703125" style="2" bestFit="1" customWidth="1"/>
    <col min="17" max="17" width="9.7109375" style="2" bestFit="1" customWidth="1"/>
    <col min="18" max="19" width="9.7109375" style="2" customWidth="1"/>
    <col min="20" max="20" width="11.5703125" style="2" bestFit="1" customWidth="1"/>
    <col min="21" max="21" width="10.7109375" style="2" bestFit="1" customWidth="1"/>
    <col min="22" max="16384" width="11.42578125" style="1"/>
  </cols>
  <sheetData>
    <row r="1" spans="1:21" x14ac:dyDescent="0.2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/>
      <c r="S1" s="4"/>
      <c r="T1" s="4">
        <v>18</v>
      </c>
      <c r="U1" s="4">
        <v>19</v>
      </c>
    </row>
    <row r="2" spans="1:21" s="3" customFormat="1" x14ac:dyDescent="0.2">
      <c r="A2" s="7" t="s">
        <v>20</v>
      </c>
      <c r="B2" s="7" t="s">
        <v>19</v>
      </c>
      <c r="C2" s="7" t="s">
        <v>21</v>
      </c>
      <c r="D2" s="7" t="s">
        <v>22</v>
      </c>
      <c r="E2" s="7" t="s">
        <v>771</v>
      </c>
      <c r="F2" s="7" t="s">
        <v>23</v>
      </c>
      <c r="G2" s="7" t="s">
        <v>24</v>
      </c>
      <c r="H2" s="7" t="s">
        <v>25</v>
      </c>
      <c r="I2" s="7" t="s">
        <v>772</v>
      </c>
      <c r="J2" s="7" t="s">
        <v>773</v>
      </c>
      <c r="K2" s="7" t="s">
        <v>26</v>
      </c>
      <c r="L2" s="7" t="s">
        <v>27</v>
      </c>
      <c r="M2" s="7" t="s">
        <v>28</v>
      </c>
      <c r="N2" s="7" t="s">
        <v>29</v>
      </c>
      <c r="O2" s="7" t="s">
        <v>774</v>
      </c>
      <c r="P2" s="7" t="s">
        <v>775</v>
      </c>
      <c r="Q2" s="7" t="s">
        <v>776</v>
      </c>
      <c r="R2" s="7" t="s">
        <v>30</v>
      </c>
      <c r="S2" s="7" t="s">
        <v>777</v>
      </c>
      <c r="T2" s="7" t="s">
        <v>778</v>
      </c>
      <c r="U2" s="7" t="s">
        <v>779</v>
      </c>
    </row>
    <row r="3" spans="1:21" x14ac:dyDescent="0.25">
      <c r="A3" t="s">
        <v>909</v>
      </c>
      <c r="B3" t="s">
        <v>910</v>
      </c>
      <c r="C3" t="s">
        <v>911</v>
      </c>
      <c r="D3" t="s">
        <v>109</v>
      </c>
      <c r="E3" t="s">
        <v>2</v>
      </c>
      <c r="F3" t="s">
        <v>31</v>
      </c>
      <c r="G3" t="s">
        <v>10</v>
      </c>
      <c r="H3" t="s">
        <v>4</v>
      </c>
      <c r="I3">
        <v>10803</v>
      </c>
      <c r="J3" t="s">
        <v>506</v>
      </c>
      <c r="K3" t="s">
        <v>669</v>
      </c>
      <c r="L3" t="s">
        <v>672</v>
      </c>
      <c r="M3" t="s">
        <v>912</v>
      </c>
      <c r="N3" t="s">
        <v>913</v>
      </c>
      <c r="O3" t="s">
        <v>705</v>
      </c>
      <c r="P3">
        <v>22350428</v>
      </c>
      <c r="Q3">
        <v>22350936</v>
      </c>
      <c r="R3" t="s">
        <v>914</v>
      </c>
      <c r="S3" s="379">
        <v>22350428</v>
      </c>
      <c r="T3" t="s">
        <v>868</v>
      </c>
      <c r="U3">
        <v>22254561</v>
      </c>
    </row>
    <row r="4" spans="1:21" x14ac:dyDescent="0.25">
      <c r="A4" t="s">
        <v>915</v>
      </c>
      <c r="B4" t="s">
        <v>916</v>
      </c>
      <c r="C4" t="s">
        <v>917</v>
      </c>
      <c r="D4" t="s">
        <v>108</v>
      </c>
      <c r="E4" t="s">
        <v>2</v>
      </c>
      <c r="F4" t="s">
        <v>31</v>
      </c>
      <c r="G4" t="s">
        <v>2</v>
      </c>
      <c r="H4" t="s">
        <v>15</v>
      </c>
      <c r="I4">
        <v>10111</v>
      </c>
      <c r="J4" t="s">
        <v>452</v>
      </c>
      <c r="K4" t="s">
        <v>669</v>
      </c>
      <c r="L4" t="s">
        <v>669</v>
      </c>
      <c r="M4" t="s">
        <v>918</v>
      </c>
      <c r="N4" t="s">
        <v>919</v>
      </c>
      <c r="O4" t="s">
        <v>705</v>
      </c>
      <c r="P4">
        <v>22271827</v>
      </c>
      <c r="Q4">
        <v>22262040</v>
      </c>
      <c r="R4" t="s">
        <v>920</v>
      </c>
      <c r="S4" s="379">
        <v>22271827</v>
      </c>
      <c r="T4" t="s">
        <v>921</v>
      </c>
      <c r="U4">
        <v>22551257</v>
      </c>
    </row>
    <row r="5" spans="1:21" x14ac:dyDescent="0.25">
      <c r="A5" t="s">
        <v>922</v>
      </c>
      <c r="B5" t="s">
        <v>923</v>
      </c>
      <c r="C5" t="s">
        <v>924</v>
      </c>
      <c r="D5" t="s">
        <v>33</v>
      </c>
      <c r="E5" t="s">
        <v>5</v>
      </c>
      <c r="F5" t="s">
        <v>31</v>
      </c>
      <c r="G5" t="s">
        <v>4</v>
      </c>
      <c r="H5" t="s">
        <v>10</v>
      </c>
      <c r="I5">
        <v>10308</v>
      </c>
      <c r="J5" t="s">
        <v>466</v>
      </c>
      <c r="K5" t="s">
        <v>669</v>
      </c>
      <c r="L5" t="s">
        <v>33</v>
      </c>
      <c r="M5" t="s">
        <v>925</v>
      </c>
      <c r="N5" t="s">
        <v>926</v>
      </c>
      <c r="O5" t="s">
        <v>705</v>
      </c>
      <c r="P5">
        <v>25441394</v>
      </c>
      <c r="Q5">
        <v>25441394</v>
      </c>
      <c r="R5" t="s">
        <v>927</v>
      </c>
      <c r="S5" s="379">
        <v>25441394</v>
      </c>
      <c r="T5" t="s">
        <v>928</v>
      </c>
      <c r="U5">
        <v>25480522</v>
      </c>
    </row>
    <row r="6" spans="1:21" x14ac:dyDescent="0.25">
      <c r="A6" t="s">
        <v>929</v>
      </c>
      <c r="B6" t="s">
        <v>930</v>
      </c>
      <c r="C6" t="s">
        <v>931</v>
      </c>
      <c r="D6" t="s">
        <v>33</v>
      </c>
      <c r="E6" t="s">
        <v>5</v>
      </c>
      <c r="F6" t="s">
        <v>34</v>
      </c>
      <c r="G6" t="s">
        <v>2</v>
      </c>
      <c r="H6" t="s">
        <v>8</v>
      </c>
      <c r="I6">
        <v>30107</v>
      </c>
      <c r="J6" t="s">
        <v>351</v>
      </c>
      <c r="K6" t="s">
        <v>47</v>
      </c>
      <c r="L6" t="s">
        <v>47</v>
      </c>
      <c r="M6" t="s">
        <v>932</v>
      </c>
      <c r="N6" t="s">
        <v>933</v>
      </c>
      <c r="O6" t="s">
        <v>705</v>
      </c>
      <c r="P6">
        <v>25480733</v>
      </c>
      <c r="Q6">
        <v>25489813</v>
      </c>
      <c r="R6" t="s">
        <v>934</v>
      </c>
      <c r="S6" s="379">
        <v>25480733</v>
      </c>
      <c r="T6" t="s">
        <v>928</v>
      </c>
      <c r="U6">
        <v>25480522</v>
      </c>
    </row>
    <row r="7" spans="1:21" x14ac:dyDescent="0.25">
      <c r="A7" t="s">
        <v>935</v>
      </c>
      <c r="B7" t="s">
        <v>936</v>
      </c>
      <c r="C7" t="s">
        <v>937</v>
      </c>
      <c r="D7" t="s">
        <v>33</v>
      </c>
      <c r="E7" t="s">
        <v>6</v>
      </c>
      <c r="F7" t="s">
        <v>31</v>
      </c>
      <c r="G7" t="s">
        <v>938</v>
      </c>
      <c r="H7" t="s">
        <v>2</v>
      </c>
      <c r="I7">
        <v>11201</v>
      </c>
      <c r="J7" t="s">
        <v>521</v>
      </c>
      <c r="K7" t="s">
        <v>669</v>
      </c>
      <c r="L7" t="s">
        <v>939</v>
      </c>
      <c r="M7" t="s">
        <v>940</v>
      </c>
      <c r="N7" t="s">
        <v>940</v>
      </c>
      <c r="O7" t="s">
        <v>705</v>
      </c>
      <c r="P7">
        <v>24100840</v>
      </c>
      <c r="Q7" t="s">
        <v>780</v>
      </c>
      <c r="R7" t="s">
        <v>941</v>
      </c>
      <c r="S7" s="379">
        <v>24102434</v>
      </c>
      <c r="T7" t="s">
        <v>942</v>
      </c>
      <c r="U7">
        <v>24107397</v>
      </c>
    </row>
    <row r="8" spans="1:21" x14ac:dyDescent="0.25">
      <c r="A8" t="s">
        <v>943</v>
      </c>
      <c r="B8" t="s">
        <v>944</v>
      </c>
      <c r="C8" t="s">
        <v>945</v>
      </c>
      <c r="D8" t="s">
        <v>50</v>
      </c>
      <c r="E8" t="s">
        <v>2</v>
      </c>
      <c r="F8" t="s">
        <v>31</v>
      </c>
      <c r="G8" t="s">
        <v>5</v>
      </c>
      <c r="H8" t="s">
        <v>2</v>
      </c>
      <c r="I8">
        <v>10401</v>
      </c>
      <c r="J8" t="s">
        <v>465</v>
      </c>
      <c r="K8" t="s">
        <v>669</v>
      </c>
      <c r="L8" t="s">
        <v>50</v>
      </c>
      <c r="M8" t="s">
        <v>51</v>
      </c>
      <c r="N8" t="s">
        <v>946</v>
      </c>
      <c r="O8" t="s">
        <v>705</v>
      </c>
      <c r="P8">
        <v>21065400</v>
      </c>
      <c r="Q8" t="s">
        <v>780</v>
      </c>
      <c r="R8" t="s">
        <v>947</v>
      </c>
      <c r="S8" s="379">
        <v>21065424</v>
      </c>
      <c r="T8" t="s">
        <v>782</v>
      </c>
      <c r="U8">
        <v>24166355</v>
      </c>
    </row>
    <row r="9" spans="1:21" x14ac:dyDescent="0.25">
      <c r="A9" t="s">
        <v>948</v>
      </c>
      <c r="B9" t="s">
        <v>949</v>
      </c>
      <c r="C9" t="s">
        <v>950</v>
      </c>
      <c r="D9" t="s">
        <v>55</v>
      </c>
      <c r="E9" t="s">
        <v>4</v>
      </c>
      <c r="F9" t="s">
        <v>31</v>
      </c>
      <c r="G9" t="s">
        <v>56</v>
      </c>
      <c r="H9" t="s">
        <v>4</v>
      </c>
      <c r="I9">
        <v>11903</v>
      </c>
      <c r="J9" t="s">
        <v>569</v>
      </c>
      <c r="K9" t="s">
        <v>669</v>
      </c>
      <c r="L9" t="s">
        <v>55</v>
      </c>
      <c r="M9" t="s">
        <v>689</v>
      </c>
      <c r="N9" t="s">
        <v>951</v>
      </c>
      <c r="O9" t="s">
        <v>705</v>
      </c>
      <c r="P9">
        <v>27710910</v>
      </c>
      <c r="Q9" t="s">
        <v>780</v>
      </c>
      <c r="R9" t="s">
        <v>952</v>
      </c>
      <c r="S9" s="379">
        <v>83810524</v>
      </c>
      <c r="T9" t="s">
        <v>803</v>
      </c>
      <c r="U9">
        <v>27725128</v>
      </c>
    </row>
    <row r="10" spans="1:21" x14ac:dyDescent="0.25">
      <c r="A10" t="s">
        <v>953</v>
      </c>
      <c r="B10" t="s">
        <v>954</v>
      </c>
      <c r="C10" t="s">
        <v>955</v>
      </c>
      <c r="D10" t="s">
        <v>55</v>
      </c>
      <c r="E10" t="s">
        <v>8</v>
      </c>
      <c r="F10" t="s">
        <v>31</v>
      </c>
      <c r="G10" t="s">
        <v>56</v>
      </c>
      <c r="H10" t="s">
        <v>7</v>
      </c>
      <c r="I10">
        <v>11906</v>
      </c>
      <c r="J10" t="s">
        <v>573</v>
      </c>
      <c r="K10" t="s">
        <v>669</v>
      </c>
      <c r="L10" t="s">
        <v>55</v>
      </c>
      <c r="M10" t="s">
        <v>956</v>
      </c>
      <c r="N10" t="s">
        <v>175</v>
      </c>
      <c r="O10" t="s">
        <v>705</v>
      </c>
      <c r="P10">
        <v>27370025</v>
      </c>
      <c r="Q10">
        <v>27370168</v>
      </c>
      <c r="R10" t="s">
        <v>957</v>
      </c>
      <c r="S10" s="379">
        <v>27370025</v>
      </c>
      <c r="T10" t="s">
        <v>958</v>
      </c>
      <c r="U10">
        <v>27725189</v>
      </c>
    </row>
    <row r="11" spans="1:21" x14ac:dyDescent="0.25">
      <c r="A11" t="s">
        <v>959</v>
      </c>
      <c r="B11" t="s">
        <v>960</v>
      </c>
      <c r="C11" t="s">
        <v>961</v>
      </c>
      <c r="D11" t="s">
        <v>55</v>
      </c>
      <c r="E11" t="s">
        <v>10</v>
      </c>
      <c r="F11" t="s">
        <v>31</v>
      </c>
      <c r="G11" t="s">
        <v>56</v>
      </c>
      <c r="H11" t="s">
        <v>8</v>
      </c>
      <c r="I11">
        <v>11907</v>
      </c>
      <c r="J11" t="s">
        <v>575</v>
      </c>
      <c r="K11" t="s">
        <v>669</v>
      </c>
      <c r="L11" t="s">
        <v>55</v>
      </c>
      <c r="M11" t="s">
        <v>962</v>
      </c>
      <c r="N11" t="s">
        <v>962</v>
      </c>
      <c r="O11" t="s">
        <v>705</v>
      </c>
      <c r="P11">
        <v>27360104</v>
      </c>
      <c r="Q11" t="s">
        <v>780</v>
      </c>
      <c r="R11" t="s">
        <v>963</v>
      </c>
      <c r="S11" s="379">
        <v>27360104</v>
      </c>
      <c r="T11" t="s">
        <v>964</v>
      </c>
      <c r="U11">
        <v>27725140</v>
      </c>
    </row>
    <row r="12" spans="1:21" x14ac:dyDescent="0.25">
      <c r="A12" t="s">
        <v>965</v>
      </c>
      <c r="B12" t="s">
        <v>966</v>
      </c>
      <c r="C12" t="s">
        <v>967</v>
      </c>
      <c r="D12" t="s">
        <v>55</v>
      </c>
      <c r="E12" t="s">
        <v>6</v>
      </c>
      <c r="F12" t="s">
        <v>31</v>
      </c>
      <c r="G12" t="s">
        <v>56</v>
      </c>
      <c r="H12" t="s">
        <v>3</v>
      </c>
      <c r="I12">
        <v>11902</v>
      </c>
      <c r="J12" t="s">
        <v>968</v>
      </c>
      <c r="K12" t="s">
        <v>669</v>
      </c>
      <c r="L12" t="s">
        <v>55</v>
      </c>
      <c r="M12" t="s">
        <v>969</v>
      </c>
      <c r="N12" t="s">
        <v>970</v>
      </c>
      <c r="O12" t="s">
        <v>705</v>
      </c>
      <c r="P12">
        <v>27382457</v>
      </c>
      <c r="Q12" t="s">
        <v>780</v>
      </c>
      <c r="R12" t="s">
        <v>971</v>
      </c>
      <c r="S12" s="379">
        <v>87023987</v>
      </c>
      <c r="T12" t="s">
        <v>972</v>
      </c>
      <c r="U12">
        <v>84938811</v>
      </c>
    </row>
    <row r="13" spans="1:21" x14ac:dyDescent="0.25">
      <c r="A13" t="s">
        <v>973</v>
      </c>
      <c r="B13" t="s">
        <v>974</v>
      </c>
      <c r="C13" t="s">
        <v>975</v>
      </c>
      <c r="D13" t="s">
        <v>36</v>
      </c>
      <c r="E13" t="s">
        <v>11</v>
      </c>
      <c r="F13" t="s">
        <v>32</v>
      </c>
      <c r="G13" t="s">
        <v>5</v>
      </c>
      <c r="H13" t="s">
        <v>2</v>
      </c>
      <c r="I13">
        <v>20401</v>
      </c>
      <c r="J13" t="s">
        <v>198</v>
      </c>
      <c r="K13" t="s">
        <v>36</v>
      </c>
      <c r="L13" t="s">
        <v>906</v>
      </c>
      <c r="M13" t="s">
        <v>906</v>
      </c>
      <c r="N13" t="s">
        <v>906</v>
      </c>
      <c r="O13" t="s">
        <v>705</v>
      </c>
      <c r="P13">
        <v>24279428</v>
      </c>
      <c r="Q13">
        <v>24284911</v>
      </c>
      <c r="R13" t="s">
        <v>976</v>
      </c>
      <c r="S13" s="379">
        <v>88546715</v>
      </c>
      <c r="T13" t="s">
        <v>877</v>
      </c>
      <c r="U13">
        <v>24289926</v>
      </c>
    </row>
    <row r="14" spans="1:21" x14ac:dyDescent="0.25">
      <c r="A14" t="s">
        <v>977</v>
      </c>
      <c r="B14" t="s">
        <v>978</v>
      </c>
      <c r="C14" t="s">
        <v>979</v>
      </c>
      <c r="D14" t="s">
        <v>899</v>
      </c>
      <c r="E14" t="s">
        <v>5</v>
      </c>
      <c r="F14" t="s">
        <v>32</v>
      </c>
      <c r="G14" t="s">
        <v>12</v>
      </c>
      <c r="H14" t="s">
        <v>5</v>
      </c>
      <c r="I14">
        <v>21004</v>
      </c>
      <c r="J14" t="s">
        <v>980</v>
      </c>
      <c r="K14" t="s">
        <v>36</v>
      </c>
      <c r="L14" t="s">
        <v>899</v>
      </c>
      <c r="M14" t="s">
        <v>981</v>
      </c>
      <c r="N14" t="s">
        <v>981</v>
      </c>
      <c r="O14" t="s">
        <v>705</v>
      </c>
      <c r="P14">
        <v>24740059</v>
      </c>
      <c r="Q14">
        <v>24744189</v>
      </c>
      <c r="R14" t="s">
        <v>982</v>
      </c>
      <c r="S14" s="379">
        <v>24744189</v>
      </c>
      <c r="T14" t="s">
        <v>983</v>
      </c>
      <c r="U14">
        <v>24744058</v>
      </c>
    </row>
    <row r="15" spans="1:21" x14ac:dyDescent="0.25">
      <c r="A15" t="s">
        <v>984</v>
      </c>
      <c r="B15" t="s">
        <v>985</v>
      </c>
      <c r="C15" t="s">
        <v>986</v>
      </c>
      <c r="D15" t="s">
        <v>899</v>
      </c>
      <c r="E15" t="s">
        <v>11</v>
      </c>
      <c r="F15" t="s">
        <v>32</v>
      </c>
      <c r="G15" t="s">
        <v>900</v>
      </c>
      <c r="H15" t="s">
        <v>2</v>
      </c>
      <c r="I15">
        <v>21401</v>
      </c>
      <c r="J15" t="s">
        <v>337</v>
      </c>
      <c r="K15" t="s">
        <v>36</v>
      </c>
      <c r="L15" t="s">
        <v>901</v>
      </c>
      <c r="M15" t="s">
        <v>901</v>
      </c>
      <c r="N15" t="s">
        <v>901</v>
      </c>
      <c r="O15" t="s">
        <v>705</v>
      </c>
      <c r="P15">
        <v>24711110</v>
      </c>
      <c r="Q15">
        <v>24711110</v>
      </c>
      <c r="R15" t="s">
        <v>987</v>
      </c>
      <c r="S15" s="379">
        <v>24711110</v>
      </c>
      <c r="T15" t="s">
        <v>988</v>
      </c>
      <c r="U15">
        <v>24711101</v>
      </c>
    </row>
    <row r="16" spans="1:21" x14ac:dyDescent="0.25">
      <c r="A16" t="s">
        <v>989</v>
      </c>
      <c r="B16" t="s">
        <v>990</v>
      </c>
      <c r="C16" t="s">
        <v>991</v>
      </c>
      <c r="D16" t="s">
        <v>899</v>
      </c>
      <c r="E16" t="s">
        <v>2</v>
      </c>
      <c r="F16" t="s">
        <v>32</v>
      </c>
      <c r="G16" t="s">
        <v>12</v>
      </c>
      <c r="H16" t="s">
        <v>6</v>
      </c>
      <c r="I16">
        <v>21005</v>
      </c>
      <c r="J16" t="s">
        <v>309</v>
      </c>
      <c r="K16" t="s">
        <v>36</v>
      </c>
      <c r="L16" t="s">
        <v>899</v>
      </c>
      <c r="M16" t="s">
        <v>992</v>
      </c>
      <c r="N16" t="s">
        <v>993</v>
      </c>
      <c r="O16" t="s">
        <v>705</v>
      </c>
      <c r="P16">
        <v>24722726</v>
      </c>
      <c r="Q16">
        <v>24722726</v>
      </c>
      <c r="R16" t="s">
        <v>994</v>
      </c>
      <c r="S16" s="379">
        <v>24722726</v>
      </c>
      <c r="T16" t="s">
        <v>995</v>
      </c>
      <c r="U16">
        <v>24722182</v>
      </c>
    </row>
    <row r="17" spans="1:21" x14ac:dyDescent="0.25">
      <c r="A17" t="s">
        <v>996</v>
      </c>
      <c r="B17" t="s">
        <v>997</v>
      </c>
      <c r="C17" t="s">
        <v>998</v>
      </c>
      <c r="D17" t="s">
        <v>899</v>
      </c>
      <c r="E17" t="s">
        <v>7</v>
      </c>
      <c r="F17" t="s">
        <v>32</v>
      </c>
      <c r="G17" t="s">
        <v>12</v>
      </c>
      <c r="H17" t="s">
        <v>8</v>
      </c>
      <c r="I17">
        <v>21007</v>
      </c>
      <c r="J17" t="s">
        <v>744</v>
      </c>
      <c r="K17" t="s">
        <v>36</v>
      </c>
      <c r="L17" t="s">
        <v>899</v>
      </c>
      <c r="M17" t="s">
        <v>999</v>
      </c>
      <c r="N17" t="s">
        <v>1000</v>
      </c>
      <c r="O17" t="s">
        <v>705</v>
      </c>
      <c r="P17">
        <v>24799037</v>
      </c>
      <c r="Q17" t="s">
        <v>780</v>
      </c>
      <c r="R17" t="s">
        <v>1001</v>
      </c>
      <c r="S17" s="379">
        <v>24799037</v>
      </c>
      <c r="T17" t="s">
        <v>1002</v>
      </c>
      <c r="U17">
        <v>24799162</v>
      </c>
    </row>
    <row r="18" spans="1:21" x14ac:dyDescent="0.25">
      <c r="A18" t="s">
        <v>1003</v>
      </c>
      <c r="B18" t="s">
        <v>1004</v>
      </c>
      <c r="C18" t="s">
        <v>1005</v>
      </c>
      <c r="D18" t="s">
        <v>899</v>
      </c>
      <c r="E18" t="s">
        <v>6</v>
      </c>
      <c r="F18" t="s">
        <v>32</v>
      </c>
      <c r="G18" t="s">
        <v>12</v>
      </c>
      <c r="H18" t="s">
        <v>7</v>
      </c>
      <c r="I18">
        <v>21006</v>
      </c>
      <c r="J18" t="s">
        <v>311</v>
      </c>
      <c r="K18" t="s">
        <v>36</v>
      </c>
      <c r="L18" t="s">
        <v>899</v>
      </c>
      <c r="M18" t="s">
        <v>1006</v>
      </c>
      <c r="N18" t="s">
        <v>1006</v>
      </c>
      <c r="O18" t="s">
        <v>705</v>
      </c>
      <c r="P18">
        <v>24733037</v>
      </c>
      <c r="Q18">
        <v>24731689</v>
      </c>
      <c r="R18" t="s">
        <v>1007</v>
      </c>
      <c r="S18" s="379">
        <v>24733037</v>
      </c>
      <c r="T18" t="s">
        <v>1008</v>
      </c>
      <c r="U18">
        <v>24763118</v>
      </c>
    </row>
    <row r="19" spans="1:21" x14ac:dyDescent="0.25">
      <c r="A19" t="s">
        <v>1009</v>
      </c>
      <c r="B19" t="s">
        <v>1010</v>
      </c>
      <c r="C19" t="s">
        <v>1011</v>
      </c>
      <c r="D19" t="s">
        <v>903</v>
      </c>
      <c r="E19" t="s">
        <v>6</v>
      </c>
      <c r="F19" t="s">
        <v>32</v>
      </c>
      <c r="G19" t="s">
        <v>174</v>
      </c>
      <c r="H19" t="s">
        <v>2</v>
      </c>
      <c r="I19">
        <v>21501</v>
      </c>
      <c r="J19" t="s">
        <v>343</v>
      </c>
      <c r="K19" t="s">
        <v>36</v>
      </c>
      <c r="L19" t="s">
        <v>1012</v>
      </c>
      <c r="M19" t="s">
        <v>175</v>
      </c>
      <c r="N19" t="s">
        <v>175</v>
      </c>
      <c r="O19" t="s">
        <v>705</v>
      </c>
      <c r="P19">
        <v>24640181</v>
      </c>
      <c r="Q19">
        <v>24641152</v>
      </c>
      <c r="R19" t="s">
        <v>1013</v>
      </c>
      <c r="S19" s="379">
        <v>60512546</v>
      </c>
      <c r="T19" t="s">
        <v>1014</v>
      </c>
      <c r="U19">
        <v>83620080</v>
      </c>
    </row>
    <row r="20" spans="1:21" x14ac:dyDescent="0.25">
      <c r="A20" t="s">
        <v>1015</v>
      </c>
      <c r="B20" t="s">
        <v>1016</v>
      </c>
      <c r="C20" t="s">
        <v>1017</v>
      </c>
      <c r="D20" t="s">
        <v>899</v>
      </c>
      <c r="E20" t="s">
        <v>10</v>
      </c>
      <c r="F20" t="s">
        <v>32</v>
      </c>
      <c r="G20" t="s">
        <v>12</v>
      </c>
      <c r="H20" t="s">
        <v>16</v>
      </c>
      <c r="I20">
        <v>21013</v>
      </c>
      <c r="J20" t="s">
        <v>317</v>
      </c>
      <c r="K20" t="s">
        <v>36</v>
      </c>
      <c r="L20" t="s">
        <v>899</v>
      </c>
      <c r="M20" t="s">
        <v>1018</v>
      </c>
      <c r="N20" t="s">
        <v>1019</v>
      </c>
      <c r="O20" t="s">
        <v>705</v>
      </c>
      <c r="P20">
        <v>24777012</v>
      </c>
      <c r="Q20">
        <v>24777012</v>
      </c>
      <c r="R20" t="s">
        <v>1020</v>
      </c>
      <c r="S20" s="379">
        <v>88272058</v>
      </c>
      <c r="T20" t="s">
        <v>902</v>
      </c>
      <c r="U20">
        <v>24777082</v>
      </c>
    </row>
    <row r="21" spans="1:21" x14ac:dyDescent="0.25">
      <c r="A21" t="s">
        <v>1021</v>
      </c>
      <c r="B21" t="s">
        <v>1022</v>
      </c>
      <c r="C21" t="s">
        <v>1023</v>
      </c>
      <c r="D21" t="s">
        <v>899</v>
      </c>
      <c r="E21" t="s">
        <v>4</v>
      </c>
      <c r="F21" t="s">
        <v>32</v>
      </c>
      <c r="G21" t="s">
        <v>12</v>
      </c>
      <c r="H21" t="s">
        <v>2</v>
      </c>
      <c r="I21">
        <v>21001</v>
      </c>
      <c r="J21" t="s">
        <v>220</v>
      </c>
      <c r="K21" t="s">
        <v>36</v>
      </c>
      <c r="L21" t="s">
        <v>899</v>
      </c>
      <c r="M21" t="s">
        <v>1024</v>
      </c>
      <c r="N21" t="s">
        <v>1025</v>
      </c>
      <c r="O21" t="s">
        <v>705</v>
      </c>
      <c r="P21">
        <v>24600958</v>
      </c>
      <c r="Q21">
        <v>24600958</v>
      </c>
      <c r="R21" t="s">
        <v>1026</v>
      </c>
      <c r="S21" s="379">
        <v>24600958</v>
      </c>
      <c r="T21" t="s">
        <v>1027</v>
      </c>
      <c r="U21">
        <v>24601236</v>
      </c>
    </row>
    <row r="22" spans="1:21" x14ac:dyDescent="0.25">
      <c r="A22" t="s">
        <v>1028</v>
      </c>
      <c r="B22" t="s">
        <v>1029</v>
      </c>
      <c r="C22" t="s">
        <v>1030</v>
      </c>
      <c r="D22" t="s">
        <v>47</v>
      </c>
      <c r="E22" t="s">
        <v>5</v>
      </c>
      <c r="F22" t="s">
        <v>34</v>
      </c>
      <c r="G22" t="s">
        <v>7</v>
      </c>
      <c r="H22" t="s">
        <v>2</v>
      </c>
      <c r="I22">
        <v>30601</v>
      </c>
      <c r="J22" t="s">
        <v>208</v>
      </c>
      <c r="K22" t="s">
        <v>47</v>
      </c>
      <c r="L22" t="s">
        <v>1031</v>
      </c>
      <c r="M22" t="s">
        <v>1032</v>
      </c>
      <c r="N22" t="s">
        <v>1032</v>
      </c>
      <c r="O22" t="s">
        <v>705</v>
      </c>
      <c r="P22">
        <v>25344420</v>
      </c>
      <c r="Q22">
        <v>88801449</v>
      </c>
      <c r="R22" t="s">
        <v>1033</v>
      </c>
      <c r="S22" s="379">
        <v>20344027</v>
      </c>
      <c r="T22" t="s">
        <v>1034</v>
      </c>
      <c r="U22">
        <v>25515483</v>
      </c>
    </row>
    <row r="23" spans="1:21" x14ac:dyDescent="0.25">
      <c r="A23" t="s">
        <v>1035</v>
      </c>
      <c r="B23" t="s">
        <v>1036</v>
      </c>
      <c r="C23" t="s">
        <v>1037</v>
      </c>
      <c r="D23" t="s">
        <v>805</v>
      </c>
      <c r="E23" t="s">
        <v>3</v>
      </c>
      <c r="F23" t="s">
        <v>31</v>
      </c>
      <c r="G23" t="s">
        <v>1038</v>
      </c>
      <c r="H23" t="s">
        <v>2</v>
      </c>
      <c r="I23">
        <v>11701</v>
      </c>
      <c r="J23" t="s">
        <v>560</v>
      </c>
      <c r="K23" t="s">
        <v>669</v>
      </c>
      <c r="L23" t="s">
        <v>1039</v>
      </c>
      <c r="M23" t="s">
        <v>1040</v>
      </c>
      <c r="N23" t="s">
        <v>1040</v>
      </c>
      <c r="O23" t="s">
        <v>705</v>
      </c>
      <c r="P23">
        <v>25411015</v>
      </c>
      <c r="Q23">
        <v>25411134</v>
      </c>
      <c r="R23" t="s">
        <v>1041</v>
      </c>
      <c r="S23" s="379">
        <v>25411015</v>
      </c>
      <c r="T23" t="s">
        <v>1042</v>
      </c>
      <c r="U23">
        <v>25412000</v>
      </c>
    </row>
    <row r="24" spans="1:21" x14ac:dyDescent="0.25">
      <c r="A24" t="s">
        <v>1043</v>
      </c>
      <c r="B24" t="s">
        <v>1044</v>
      </c>
      <c r="C24" t="s">
        <v>1045</v>
      </c>
      <c r="D24" t="s">
        <v>805</v>
      </c>
      <c r="E24" t="s">
        <v>4</v>
      </c>
      <c r="F24" t="s">
        <v>31</v>
      </c>
      <c r="G24" t="s">
        <v>1046</v>
      </c>
      <c r="H24" t="s">
        <v>2</v>
      </c>
      <c r="I24">
        <v>12001</v>
      </c>
      <c r="J24" t="s">
        <v>732</v>
      </c>
      <c r="K24" t="s">
        <v>669</v>
      </c>
      <c r="L24" t="s">
        <v>63</v>
      </c>
      <c r="M24" t="s">
        <v>1047</v>
      </c>
      <c r="N24" t="s">
        <v>1047</v>
      </c>
      <c r="O24" t="s">
        <v>705</v>
      </c>
      <c r="P24">
        <v>25466432</v>
      </c>
      <c r="Q24">
        <v>25466432</v>
      </c>
      <c r="R24" t="s">
        <v>1048</v>
      </c>
      <c r="S24" s="379">
        <v>25466432</v>
      </c>
      <c r="T24" t="s">
        <v>1049</v>
      </c>
      <c r="U24">
        <v>25467630</v>
      </c>
    </row>
    <row r="25" spans="1:21" x14ac:dyDescent="0.25">
      <c r="A25" t="s">
        <v>1050</v>
      </c>
      <c r="B25" t="s">
        <v>1051</v>
      </c>
      <c r="C25" t="s">
        <v>1052</v>
      </c>
      <c r="D25" t="s">
        <v>64</v>
      </c>
      <c r="E25" t="s">
        <v>4</v>
      </c>
      <c r="F25" t="s">
        <v>34</v>
      </c>
      <c r="G25" t="s">
        <v>6</v>
      </c>
      <c r="H25" t="s">
        <v>3</v>
      </c>
      <c r="I25">
        <v>30502</v>
      </c>
      <c r="J25" t="s">
        <v>236</v>
      </c>
      <c r="K25" t="s">
        <v>47</v>
      </c>
      <c r="L25" t="s">
        <v>64</v>
      </c>
      <c r="M25" t="s">
        <v>1053</v>
      </c>
      <c r="N25" t="s">
        <v>1053</v>
      </c>
      <c r="O25" t="s">
        <v>705</v>
      </c>
      <c r="P25">
        <v>25311067</v>
      </c>
      <c r="Q25">
        <v>89847666</v>
      </c>
      <c r="R25" t="s">
        <v>1054</v>
      </c>
      <c r="S25" s="379">
        <v>25311067</v>
      </c>
      <c r="T25" t="s">
        <v>1055</v>
      </c>
      <c r="U25">
        <v>25567876</v>
      </c>
    </row>
    <row r="26" spans="1:21" x14ac:dyDescent="0.25">
      <c r="A26" t="s">
        <v>1056</v>
      </c>
      <c r="B26" t="s">
        <v>1057</v>
      </c>
      <c r="C26" t="s">
        <v>1058</v>
      </c>
      <c r="D26" t="s">
        <v>44</v>
      </c>
      <c r="E26" t="s">
        <v>2</v>
      </c>
      <c r="F26" t="s">
        <v>43</v>
      </c>
      <c r="G26" t="s">
        <v>2</v>
      </c>
      <c r="H26" t="s">
        <v>2</v>
      </c>
      <c r="I26">
        <v>40101</v>
      </c>
      <c r="J26" t="s">
        <v>188</v>
      </c>
      <c r="K26" t="s">
        <v>44</v>
      </c>
      <c r="L26" t="s">
        <v>44</v>
      </c>
      <c r="M26" t="s">
        <v>44</v>
      </c>
      <c r="N26" t="s">
        <v>1059</v>
      </c>
      <c r="O26" t="s">
        <v>705</v>
      </c>
      <c r="P26">
        <v>22615289</v>
      </c>
      <c r="Q26">
        <v>22615290</v>
      </c>
      <c r="R26" t="s">
        <v>1060</v>
      </c>
      <c r="S26" s="379">
        <v>22615289</v>
      </c>
      <c r="T26" t="s">
        <v>787</v>
      </c>
      <c r="U26">
        <v>22604275</v>
      </c>
    </row>
    <row r="27" spans="1:21" x14ac:dyDescent="0.25">
      <c r="A27" t="s">
        <v>1061</v>
      </c>
      <c r="B27" t="s">
        <v>1062</v>
      </c>
      <c r="C27" t="s">
        <v>1063</v>
      </c>
      <c r="D27" t="s">
        <v>42</v>
      </c>
      <c r="E27" t="s">
        <v>4</v>
      </c>
      <c r="F27" t="s">
        <v>43</v>
      </c>
      <c r="G27" t="s">
        <v>12</v>
      </c>
      <c r="H27" t="s">
        <v>2</v>
      </c>
      <c r="I27">
        <v>41001</v>
      </c>
      <c r="J27" t="s">
        <v>512</v>
      </c>
      <c r="K27" t="s">
        <v>44</v>
      </c>
      <c r="L27" t="s">
        <v>42</v>
      </c>
      <c r="M27" t="s">
        <v>690</v>
      </c>
      <c r="N27" t="s">
        <v>690</v>
      </c>
      <c r="O27" t="s">
        <v>705</v>
      </c>
      <c r="P27">
        <v>27667246</v>
      </c>
      <c r="Q27">
        <v>27667246</v>
      </c>
      <c r="R27" t="s">
        <v>1064</v>
      </c>
      <c r="S27" s="379">
        <v>27667246</v>
      </c>
      <c r="T27" t="s">
        <v>804</v>
      </c>
      <c r="U27">
        <v>27666283</v>
      </c>
    </row>
    <row r="28" spans="1:21" x14ac:dyDescent="0.25">
      <c r="A28" t="s">
        <v>1065</v>
      </c>
      <c r="B28" t="s">
        <v>1066</v>
      </c>
      <c r="C28" t="s">
        <v>1067</v>
      </c>
      <c r="D28" t="s">
        <v>53</v>
      </c>
      <c r="E28" t="s">
        <v>3</v>
      </c>
      <c r="F28" t="s">
        <v>46</v>
      </c>
      <c r="G28" t="s">
        <v>2</v>
      </c>
      <c r="H28" t="s">
        <v>2</v>
      </c>
      <c r="I28">
        <v>50101</v>
      </c>
      <c r="J28" t="s">
        <v>189</v>
      </c>
      <c r="K28" t="s">
        <v>676</v>
      </c>
      <c r="L28" t="s">
        <v>53</v>
      </c>
      <c r="M28" t="s">
        <v>53</v>
      </c>
      <c r="N28" t="s">
        <v>1068</v>
      </c>
      <c r="O28" t="s">
        <v>705</v>
      </c>
      <c r="P28">
        <v>21016372</v>
      </c>
      <c r="Q28" t="s">
        <v>780</v>
      </c>
      <c r="R28" t="s">
        <v>1069</v>
      </c>
      <c r="S28" s="379" t="s">
        <v>780</v>
      </c>
      <c r="T28" t="s">
        <v>1070</v>
      </c>
      <c r="U28">
        <v>85976933</v>
      </c>
    </row>
    <row r="29" spans="1:21" x14ac:dyDescent="0.25">
      <c r="A29" t="s">
        <v>1071</v>
      </c>
      <c r="B29" t="s">
        <v>1072</v>
      </c>
      <c r="C29" t="s">
        <v>1073</v>
      </c>
      <c r="D29" t="s">
        <v>53</v>
      </c>
      <c r="E29" t="s">
        <v>4</v>
      </c>
      <c r="F29" t="s">
        <v>46</v>
      </c>
      <c r="G29" t="s">
        <v>5</v>
      </c>
      <c r="H29" t="s">
        <v>3</v>
      </c>
      <c r="I29">
        <v>50402</v>
      </c>
      <c r="J29" t="s">
        <v>759</v>
      </c>
      <c r="K29" t="s">
        <v>676</v>
      </c>
      <c r="L29" t="s">
        <v>54</v>
      </c>
      <c r="M29" t="s">
        <v>999</v>
      </c>
      <c r="N29" t="s">
        <v>999</v>
      </c>
      <c r="O29" t="s">
        <v>705</v>
      </c>
      <c r="P29">
        <v>26730027</v>
      </c>
      <c r="Q29">
        <v>26730527</v>
      </c>
      <c r="R29" t="s">
        <v>1074</v>
      </c>
      <c r="S29" s="379">
        <v>83338550</v>
      </c>
      <c r="T29" t="s">
        <v>795</v>
      </c>
      <c r="U29">
        <v>26711140</v>
      </c>
    </row>
    <row r="30" spans="1:21" x14ac:dyDescent="0.25">
      <c r="A30" t="s">
        <v>1075</v>
      </c>
      <c r="B30" t="s">
        <v>1076</v>
      </c>
      <c r="C30" t="s">
        <v>1077</v>
      </c>
      <c r="D30" t="s">
        <v>65</v>
      </c>
      <c r="E30" t="s">
        <v>8</v>
      </c>
      <c r="F30" t="s">
        <v>46</v>
      </c>
      <c r="G30" t="s">
        <v>11</v>
      </c>
      <c r="H30" t="s">
        <v>2</v>
      </c>
      <c r="I30">
        <v>50901</v>
      </c>
      <c r="J30" t="s">
        <v>218</v>
      </c>
      <c r="K30" t="s">
        <v>676</v>
      </c>
      <c r="L30" t="s">
        <v>1078</v>
      </c>
      <c r="M30" t="s">
        <v>1079</v>
      </c>
      <c r="N30" t="s">
        <v>1079</v>
      </c>
      <c r="O30" t="s">
        <v>705</v>
      </c>
      <c r="P30">
        <v>26577010</v>
      </c>
      <c r="Q30">
        <v>26577010</v>
      </c>
      <c r="R30" t="s">
        <v>1080</v>
      </c>
      <c r="S30" s="379">
        <v>88745417</v>
      </c>
      <c r="T30" t="s">
        <v>1081</v>
      </c>
      <c r="U30">
        <v>88495890</v>
      </c>
    </row>
    <row r="31" spans="1:21" x14ac:dyDescent="0.25">
      <c r="A31" t="s">
        <v>1082</v>
      </c>
      <c r="B31" t="s">
        <v>1083</v>
      </c>
      <c r="C31" t="s">
        <v>1084</v>
      </c>
      <c r="D31" t="s">
        <v>65</v>
      </c>
      <c r="E31" t="s">
        <v>6</v>
      </c>
      <c r="F31" t="s">
        <v>46</v>
      </c>
      <c r="G31" t="s">
        <v>15</v>
      </c>
      <c r="H31" t="s">
        <v>2</v>
      </c>
      <c r="I31">
        <v>51101</v>
      </c>
      <c r="J31" t="s">
        <v>224</v>
      </c>
      <c r="K31" t="s">
        <v>676</v>
      </c>
      <c r="L31" t="s">
        <v>1085</v>
      </c>
      <c r="M31" t="s">
        <v>1085</v>
      </c>
      <c r="N31" t="s">
        <v>1086</v>
      </c>
      <c r="O31" t="s">
        <v>705</v>
      </c>
      <c r="P31">
        <v>26599045</v>
      </c>
      <c r="Q31">
        <v>26599045</v>
      </c>
      <c r="R31" t="s">
        <v>1087</v>
      </c>
      <c r="S31" s="379">
        <v>26599045</v>
      </c>
      <c r="T31" t="s">
        <v>1088</v>
      </c>
      <c r="U31">
        <v>63790353</v>
      </c>
    </row>
    <row r="32" spans="1:21" x14ac:dyDescent="0.25">
      <c r="A32" t="s">
        <v>1089</v>
      </c>
      <c r="B32" t="s">
        <v>1090</v>
      </c>
      <c r="C32" t="s">
        <v>1091</v>
      </c>
      <c r="D32" t="s">
        <v>65</v>
      </c>
      <c r="E32" t="s">
        <v>2</v>
      </c>
      <c r="F32" t="s">
        <v>46</v>
      </c>
      <c r="G32" t="s">
        <v>3</v>
      </c>
      <c r="H32" t="s">
        <v>2</v>
      </c>
      <c r="I32">
        <v>50201</v>
      </c>
      <c r="J32" t="s">
        <v>192</v>
      </c>
      <c r="K32" t="s">
        <v>676</v>
      </c>
      <c r="L32" t="s">
        <v>65</v>
      </c>
      <c r="M32" t="s">
        <v>65</v>
      </c>
      <c r="N32" t="s">
        <v>167</v>
      </c>
      <c r="O32" t="s">
        <v>705</v>
      </c>
      <c r="P32">
        <v>26854152</v>
      </c>
      <c r="Q32">
        <v>26855292</v>
      </c>
      <c r="R32" t="s">
        <v>1092</v>
      </c>
      <c r="S32" s="379">
        <v>26854152</v>
      </c>
      <c r="T32" t="s">
        <v>789</v>
      </c>
      <c r="U32">
        <v>26867009</v>
      </c>
    </row>
    <row r="33" spans="1:21" x14ac:dyDescent="0.25">
      <c r="A33" t="s">
        <v>1093</v>
      </c>
      <c r="B33" t="s">
        <v>1094</v>
      </c>
      <c r="C33" t="s">
        <v>1095</v>
      </c>
      <c r="D33" t="s">
        <v>65</v>
      </c>
      <c r="E33" t="s">
        <v>5</v>
      </c>
      <c r="F33" t="s">
        <v>46</v>
      </c>
      <c r="G33" t="s">
        <v>3</v>
      </c>
      <c r="H33" t="s">
        <v>4</v>
      </c>
      <c r="I33">
        <v>50203</v>
      </c>
      <c r="J33" t="s">
        <v>269</v>
      </c>
      <c r="K33" t="s">
        <v>676</v>
      </c>
      <c r="L33" t="s">
        <v>65</v>
      </c>
      <c r="M33" t="s">
        <v>49</v>
      </c>
      <c r="N33" t="s">
        <v>932</v>
      </c>
      <c r="O33" t="s">
        <v>705</v>
      </c>
      <c r="P33">
        <v>45001829</v>
      </c>
      <c r="Q33">
        <v>88945445</v>
      </c>
      <c r="R33" t="s">
        <v>1096</v>
      </c>
      <c r="S33" s="379">
        <v>22006403</v>
      </c>
      <c r="T33" t="s">
        <v>1097</v>
      </c>
      <c r="U33">
        <v>26866764</v>
      </c>
    </row>
    <row r="34" spans="1:21" x14ac:dyDescent="0.25">
      <c r="A34" t="s">
        <v>1098</v>
      </c>
      <c r="B34" t="s">
        <v>1099</v>
      </c>
      <c r="C34" t="s">
        <v>1100</v>
      </c>
      <c r="D34" t="s">
        <v>45</v>
      </c>
      <c r="E34" t="s">
        <v>6</v>
      </c>
      <c r="F34" t="s">
        <v>46</v>
      </c>
      <c r="G34" t="s">
        <v>6</v>
      </c>
      <c r="H34" t="s">
        <v>2</v>
      </c>
      <c r="I34">
        <v>50501</v>
      </c>
      <c r="J34" t="s">
        <v>205</v>
      </c>
      <c r="K34" t="s">
        <v>676</v>
      </c>
      <c r="L34" t="s">
        <v>1101</v>
      </c>
      <c r="M34" t="s">
        <v>1102</v>
      </c>
      <c r="N34" t="s">
        <v>1103</v>
      </c>
      <c r="O34" t="s">
        <v>705</v>
      </c>
      <c r="P34">
        <v>26886103</v>
      </c>
      <c r="Q34">
        <v>26886103</v>
      </c>
      <c r="R34" t="s">
        <v>1104</v>
      </c>
      <c r="S34" s="379">
        <v>26886103</v>
      </c>
      <c r="T34" t="s">
        <v>1105</v>
      </c>
      <c r="U34">
        <v>26886206</v>
      </c>
    </row>
    <row r="35" spans="1:21" x14ac:dyDescent="0.25">
      <c r="A35" t="s">
        <v>1106</v>
      </c>
      <c r="B35" t="s">
        <v>1107</v>
      </c>
      <c r="C35" t="s">
        <v>1108</v>
      </c>
      <c r="D35" t="s">
        <v>45</v>
      </c>
      <c r="E35" t="s">
        <v>3</v>
      </c>
      <c r="F35" t="s">
        <v>46</v>
      </c>
      <c r="G35" t="s">
        <v>4</v>
      </c>
      <c r="H35" t="s">
        <v>4</v>
      </c>
      <c r="I35">
        <v>50303</v>
      </c>
      <c r="J35" t="s">
        <v>275</v>
      </c>
      <c r="K35" t="s">
        <v>676</v>
      </c>
      <c r="L35" t="s">
        <v>45</v>
      </c>
      <c r="M35" t="s">
        <v>1109</v>
      </c>
      <c r="N35" t="s">
        <v>1110</v>
      </c>
      <c r="O35" t="s">
        <v>705</v>
      </c>
      <c r="P35">
        <v>22007839</v>
      </c>
      <c r="Q35">
        <v>22007839</v>
      </c>
      <c r="R35" t="s">
        <v>1111</v>
      </c>
      <c r="S35" s="379">
        <v>26580054</v>
      </c>
      <c r="T35" t="s">
        <v>1112</v>
      </c>
      <c r="U35">
        <v>26800655</v>
      </c>
    </row>
    <row r="36" spans="1:21" x14ac:dyDescent="0.25">
      <c r="A36" t="s">
        <v>1113</v>
      </c>
      <c r="B36" t="s">
        <v>1114</v>
      </c>
      <c r="C36" t="s">
        <v>1115</v>
      </c>
      <c r="D36" t="s">
        <v>45</v>
      </c>
      <c r="E36" t="s">
        <v>8</v>
      </c>
      <c r="F36" t="s">
        <v>46</v>
      </c>
      <c r="G36" t="s">
        <v>4</v>
      </c>
      <c r="H36" t="s">
        <v>2</v>
      </c>
      <c r="I36">
        <v>50301</v>
      </c>
      <c r="J36" t="s">
        <v>195</v>
      </c>
      <c r="K36" t="s">
        <v>676</v>
      </c>
      <c r="L36" t="s">
        <v>45</v>
      </c>
      <c r="M36" t="s">
        <v>45</v>
      </c>
      <c r="N36" t="s">
        <v>1116</v>
      </c>
      <c r="O36" t="s">
        <v>705</v>
      </c>
      <c r="P36">
        <v>26800315</v>
      </c>
      <c r="Q36" t="s">
        <v>780</v>
      </c>
      <c r="R36" t="s">
        <v>1117</v>
      </c>
      <c r="S36" s="379">
        <v>87294415</v>
      </c>
      <c r="T36" t="s">
        <v>1118</v>
      </c>
      <c r="U36">
        <v>85975452</v>
      </c>
    </row>
    <row r="37" spans="1:21" x14ac:dyDescent="0.25">
      <c r="A37" t="s">
        <v>1119</v>
      </c>
      <c r="B37" t="s">
        <v>1120</v>
      </c>
      <c r="C37" t="s">
        <v>1121</v>
      </c>
      <c r="D37" t="s">
        <v>45</v>
      </c>
      <c r="E37" t="s">
        <v>8</v>
      </c>
      <c r="F37" t="s">
        <v>46</v>
      </c>
      <c r="G37" t="s">
        <v>4</v>
      </c>
      <c r="H37" t="s">
        <v>8</v>
      </c>
      <c r="I37">
        <v>50307</v>
      </c>
      <c r="J37" t="s">
        <v>663</v>
      </c>
      <c r="K37" t="s">
        <v>676</v>
      </c>
      <c r="L37" t="s">
        <v>45</v>
      </c>
      <c r="M37" t="s">
        <v>1122</v>
      </c>
      <c r="N37" t="s">
        <v>1123</v>
      </c>
      <c r="O37" t="s">
        <v>705</v>
      </c>
      <c r="P37">
        <v>26811882</v>
      </c>
      <c r="Q37">
        <v>26811882</v>
      </c>
      <c r="R37" t="s">
        <v>780</v>
      </c>
      <c r="S37" s="379">
        <v>88034208</v>
      </c>
      <c r="T37" t="s">
        <v>1118</v>
      </c>
      <c r="U37">
        <v>85975452</v>
      </c>
    </row>
    <row r="38" spans="1:21" x14ac:dyDescent="0.25">
      <c r="A38" t="s">
        <v>1124</v>
      </c>
      <c r="B38" t="s">
        <v>1125</v>
      </c>
      <c r="C38" t="s">
        <v>1126</v>
      </c>
      <c r="D38" t="s">
        <v>45</v>
      </c>
      <c r="E38" t="s">
        <v>4</v>
      </c>
      <c r="F38" t="s">
        <v>46</v>
      </c>
      <c r="G38" t="s">
        <v>4</v>
      </c>
      <c r="H38" t="s">
        <v>6</v>
      </c>
      <c r="I38">
        <v>50305</v>
      </c>
      <c r="J38" t="s">
        <v>370</v>
      </c>
      <c r="K38" t="s">
        <v>676</v>
      </c>
      <c r="L38" t="s">
        <v>45</v>
      </c>
      <c r="M38" t="s">
        <v>1127</v>
      </c>
      <c r="N38" t="s">
        <v>1127</v>
      </c>
      <c r="O38" t="s">
        <v>705</v>
      </c>
      <c r="P38">
        <v>62750194</v>
      </c>
      <c r="Q38">
        <v>26750070</v>
      </c>
      <c r="R38" t="s">
        <v>1128</v>
      </c>
      <c r="S38" s="379">
        <v>89749939</v>
      </c>
      <c r="T38" t="s">
        <v>1129</v>
      </c>
      <c r="U38">
        <v>26750475</v>
      </c>
    </row>
    <row r="39" spans="1:21" x14ac:dyDescent="0.25">
      <c r="A39" t="s">
        <v>1130</v>
      </c>
      <c r="B39" t="s">
        <v>1131</v>
      </c>
      <c r="C39" t="s">
        <v>1132</v>
      </c>
      <c r="D39" t="s">
        <v>45</v>
      </c>
      <c r="E39" t="s">
        <v>7</v>
      </c>
      <c r="F39" t="s">
        <v>46</v>
      </c>
      <c r="G39" t="s">
        <v>6</v>
      </c>
      <c r="H39" t="s">
        <v>4</v>
      </c>
      <c r="I39">
        <v>50503</v>
      </c>
      <c r="J39" t="s">
        <v>289</v>
      </c>
      <c r="K39" t="s">
        <v>676</v>
      </c>
      <c r="L39" t="s">
        <v>1101</v>
      </c>
      <c r="M39" t="s">
        <v>1133</v>
      </c>
      <c r="N39" t="s">
        <v>1133</v>
      </c>
      <c r="O39" t="s">
        <v>705</v>
      </c>
      <c r="P39">
        <v>26974095</v>
      </c>
      <c r="Q39">
        <v>26974094</v>
      </c>
      <c r="R39" t="s">
        <v>1134</v>
      </c>
      <c r="S39" s="379">
        <v>88359553</v>
      </c>
      <c r="T39" t="s">
        <v>1135</v>
      </c>
      <c r="U39">
        <v>83909628</v>
      </c>
    </row>
    <row r="40" spans="1:21" x14ac:dyDescent="0.25">
      <c r="A40" t="s">
        <v>1136</v>
      </c>
      <c r="B40" t="s">
        <v>1137</v>
      </c>
      <c r="C40" t="s">
        <v>1138</v>
      </c>
      <c r="D40" t="s">
        <v>59</v>
      </c>
      <c r="E40" t="s">
        <v>3</v>
      </c>
      <c r="F40" t="s">
        <v>46</v>
      </c>
      <c r="G40" t="s">
        <v>8</v>
      </c>
      <c r="H40" t="s">
        <v>2</v>
      </c>
      <c r="I40">
        <v>50701</v>
      </c>
      <c r="J40" t="s">
        <v>213</v>
      </c>
      <c r="K40" t="s">
        <v>676</v>
      </c>
      <c r="L40" t="s">
        <v>1139</v>
      </c>
      <c r="M40" t="s">
        <v>1140</v>
      </c>
      <c r="N40" t="s">
        <v>1140</v>
      </c>
      <c r="O40" t="s">
        <v>705</v>
      </c>
      <c r="P40">
        <v>26620246</v>
      </c>
      <c r="Q40">
        <v>26621796</v>
      </c>
      <c r="R40" t="s">
        <v>1141</v>
      </c>
      <c r="S40" s="379">
        <v>26620246</v>
      </c>
      <c r="T40" t="s">
        <v>1142</v>
      </c>
      <c r="U40">
        <v>26620685</v>
      </c>
    </row>
    <row r="41" spans="1:21" x14ac:dyDescent="0.25">
      <c r="A41" t="s">
        <v>1143</v>
      </c>
      <c r="B41" t="s">
        <v>1144</v>
      </c>
      <c r="C41" t="s">
        <v>1145</v>
      </c>
      <c r="D41" t="s">
        <v>1146</v>
      </c>
      <c r="E41" t="s">
        <v>5</v>
      </c>
      <c r="F41" t="s">
        <v>40</v>
      </c>
      <c r="G41" t="s">
        <v>2</v>
      </c>
      <c r="H41" t="s">
        <v>5</v>
      </c>
      <c r="I41">
        <v>60104</v>
      </c>
      <c r="J41" t="s">
        <v>320</v>
      </c>
      <c r="K41" t="s">
        <v>41</v>
      </c>
      <c r="L41" t="s">
        <v>41</v>
      </c>
      <c r="M41" t="s">
        <v>1147</v>
      </c>
      <c r="N41" t="s">
        <v>1148</v>
      </c>
      <c r="O41" t="s">
        <v>705</v>
      </c>
      <c r="P41">
        <v>26500141</v>
      </c>
      <c r="Q41">
        <v>26500140</v>
      </c>
      <c r="R41" t="s">
        <v>1149</v>
      </c>
      <c r="S41" s="379">
        <v>26500140</v>
      </c>
      <c r="T41" t="s">
        <v>1150</v>
      </c>
      <c r="U41">
        <v>26500014</v>
      </c>
    </row>
    <row r="42" spans="1:21" x14ac:dyDescent="0.25">
      <c r="A42" t="s">
        <v>1151</v>
      </c>
      <c r="B42" t="s">
        <v>1152</v>
      </c>
      <c r="C42" t="s">
        <v>1153</v>
      </c>
      <c r="D42" t="s">
        <v>1146</v>
      </c>
      <c r="E42" t="s">
        <v>2</v>
      </c>
      <c r="F42" t="s">
        <v>40</v>
      </c>
      <c r="G42" t="s">
        <v>2</v>
      </c>
      <c r="H42" t="s">
        <v>6</v>
      </c>
      <c r="I42">
        <v>60105</v>
      </c>
      <c r="J42" t="s">
        <v>362</v>
      </c>
      <c r="K42" t="s">
        <v>41</v>
      </c>
      <c r="L42" t="s">
        <v>41</v>
      </c>
      <c r="M42" t="s">
        <v>1154</v>
      </c>
      <c r="N42" t="s">
        <v>1155</v>
      </c>
      <c r="O42" t="s">
        <v>705</v>
      </c>
      <c r="P42">
        <v>26410125</v>
      </c>
      <c r="Q42">
        <v>26410125</v>
      </c>
      <c r="R42" t="s">
        <v>1156</v>
      </c>
      <c r="S42" s="379">
        <v>26410125</v>
      </c>
      <c r="T42" t="s">
        <v>1157</v>
      </c>
      <c r="U42">
        <v>21007583</v>
      </c>
    </row>
    <row r="43" spans="1:21" x14ac:dyDescent="0.25">
      <c r="A43" t="s">
        <v>1158</v>
      </c>
      <c r="B43" t="s">
        <v>1159</v>
      </c>
      <c r="C43" t="s">
        <v>1160</v>
      </c>
      <c r="D43" t="s">
        <v>1146</v>
      </c>
      <c r="E43" t="s">
        <v>3</v>
      </c>
      <c r="F43" t="s">
        <v>40</v>
      </c>
      <c r="G43" t="s">
        <v>2</v>
      </c>
      <c r="H43" t="s">
        <v>15</v>
      </c>
      <c r="I43">
        <v>60111</v>
      </c>
      <c r="J43" t="s">
        <v>668</v>
      </c>
      <c r="K43" t="s">
        <v>41</v>
      </c>
      <c r="L43" t="s">
        <v>41</v>
      </c>
      <c r="M43" t="s">
        <v>1161</v>
      </c>
      <c r="N43" t="s">
        <v>1161</v>
      </c>
      <c r="O43" t="s">
        <v>705</v>
      </c>
      <c r="P43">
        <v>26420280</v>
      </c>
      <c r="Q43">
        <v>26420179</v>
      </c>
      <c r="R43" t="s">
        <v>1162</v>
      </c>
      <c r="S43" s="379">
        <v>26420280</v>
      </c>
      <c r="T43" t="s">
        <v>1163</v>
      </c>
      <c r="U43">
        <v>26420211</v>
      </c>
    </row>
    <row r="44" spans="1:21" x14ac:dyDescent="0.25">
      <c r="A44" t="s">
        <v>1164</v>
      </c>
      <c r="B44" t="s">
        <v>1165</v>
      </c>
      <c r="C44" t="s">
        <v>1166</v>
      </c>
      <c r="D44" t="s">
        <v>110</v>
      </c>
      <c r="E44" t="s">
        <v>8</v>
      </c>
      <c r="F44" t="s">
        <v>40</v>
      </c>
      <c r="G44" t="s">
        <v>6</v>
      </c>
      <c r="H44" t="s">
        <v>3</v>
      </c>
      <c r="I44">
        <v>60502</v>
      </c>
      <c r="J44" t="s">
        <v>239</v>
      </c>
      <c r="K44" t="s">
        <v>41</v>
      </c>
      <c r="L44" t="s">
        <v>684</v>
      </c>
      <c r="M44" t="s">
        <v>685</v>
      </c>
      <c r="N44" t="s">
        <v>169</v>
      </c>
      <c r="O44" t="s">
        <v>705</v>
      </c>
      <c r="P44">
        <v>27866156</v>
      </c>
      <c r="Q44" t="s">
        <v>780</v>
      </c>
      <c r="R44" t="s">
        <v>1167</v>
      </c>
      <c r="S44" s="379">
        <v>27866156</v>
      </c>
      <c r="T44" t="s">
        <v>798</v>
      </c>
      <c r="U44">
        <v>27866209</v>
      </c>
    </row>
    <row r="45" spans="1:21" x14ac:dyDescent="0.25">
      <c r="A45" t="s">
        <v>1168</v>
      </c>
      <c r="B45" t="s">
        <v>1169</v>
      </c>
      <c r="C45" t="s">
        <v>1170</v>
      </c>
      <c r="D45" t="s">
        <v>39</v>
      </c>
      <c r="E45" t="s">
        <v>2</v>
      </c>
      <c r="F45" t="s">
        <v>40</v>
      </c>
      <c r="G45" t="s">
        <v>8</v>
      </c>
      <c r="H45" t="s">
        <v>2</v>
      </c>
      <c r="I45">
        <v>60701</v>
      </c>
      <c r="J45" t="s">
        <v>214</v>
      </c>
      <c r="K45" t="s">
        <v>41</v>
      </c>
      <c r="L45" t="s">
        <v>677</v>
      </c>
      <c r="M45" t="s">
        <v>677</v>
      </c>
      <c r="N45" t="s">
        <v>168</v>
      </c>
      <c r="O45" t="s">
        <v>705</v>
      </c>
      <c r="P45">
        <v>27750142</v>
      </c>
      <c r="Q45">
        <v>27753132</v>
      </c>
      <c r="R45" t="s">
        <v>1171</v>
      </c>
      <c r="S45" s="379">
        <v>27750142</v>
      </c>
      <c r="T45" t="s">
        <v>791</v>
      </c>
      <c r="U45">
        <v>27750256</v>
      </c>
    </row>
    <row r="46" spans="1:21" x14ac:dyDescent="0.25">
      <c r="A46" t="s">
        <v>1172</v>
      </c>
      <c r="B46" t="s">
        <v>1173</v>
      </c>
      <c r="C46" t="s">
        <v>1174</v>
      </c>
      <c r="D46" t="s">
        <v>39</v>
      </c>
      <c r="E46" t="s">
        <v>6</v>
      </c>
      <c r="F46" t="s">
        <v>40</v>
      </c>
      <c r="G46" t="s">
        <v>10</v>
      </c>
      <c r="H46" t="s">
        <v>2</v>
      </c>
      <c r="I46">
        <v>60801</v>
      </c>
      <c r="J46" t="s">
        <v>215</v>
      </c>
      <c r="K46" t="s">
        <v>41</v>
      </c>
      <c r="L46" t="s">
        <v>679</v>
      </c>
      <c r="M46" t="s">
        <v>680</v>
      </c>
      <c r="N46" t="s">
        <v>680</v>
      </c>
      <c r="O46" t="s">
        <v>705</v>
      </c>
      <c r="P46">
        <v>27733125</v>
      </c>
      <c r="Q46">
        <v>27733125</v>
      </c>
      <c r="R46" t="s">
        <v>1175</v>
      </c>
      <c r="S46" s="379">
        <v>27733125</v>
      </c>
      <c r="T46" t="s">
        <v>794</v>
      </c>
      <c r="U46">
        <v>27733387</v>
      </c>
    </row>
    <row r="47" spans="1:21" x14ac:dyDescent="0.25">
      <c r="A47" t="s">
        <v>1176</v>
      </c>
      <c r="B47" t="s">
        <v>1177</v>
      </c>
      <c r="C47" t="s">
        <v>1178</v>
      </c>
      <c r="D47" t="s">
        <v>39</v>
      </c>
      <c r="E47" t="s">
        <v>5</v>
      </c>
      <c r="F47" t="s">
        <v>40</v>
      </c>
      <c r="G47" t="s">
        <v>8</v>
      </c>
      <c r="H47" t="s">
        <v>4</v>
      </c>
      <c r="I47">
        <v>60703</v>
      </c>
      <c r="J47" t="s">
        <v>615</v>
      </c>
      <c r="K47" t="s">
        <v>41</v>
      </c>
      <c r="L47" t="s">
        <v>677</v>
      </c>
      <c r="M47" t="s">
        <v>172</v>
      </c>
      <c r="N47" t="s">
        <v>1179</v>
      </c>
      <c r="O47" t="s">
        <v>705</v>
      </c>
      <c r="P47">
        <v>27899047</v>
      </c>
      <c r="Q47">
        <v>27899047</v>
      </c>
      <c r="R47" t="s">
        <v>1180</v>
      </c>
      <c r="S47" s="379">
        <v>27899047</v>
      </c>
      <c r="T47" t="s">
        <v>800</v>
      </c>
      <c r="U47">
        <v>27899336</v>
      </c>
    </row>
    <row r="48" spans="1:21" x14ac:dyDescent="0.25">
      <c r="A48" t="s">
        <v>1181</v>
      </c>
      <c r="B48" t="s">
        <v>1182</v>
      </c>
      <c r="C48" t="s">
        <v>1183</v>
      </c>
      <c r="D48" t="s">
        <v>39</v>
      </c>
      <c r="E48" t="s">
        <v>12</v>
      </c>
      <c r="F48" t="s">
        <v>40</v>
      </c>
      <c r="G48" t="s">
        <v>12</v>
      </c>
      <c r="H48" t="s">
        <v>3</v>
      </c>
      <c r="I48">
        <v>61002</v>
      </c>
      <c r="J48" t="s">
        <v>258</v>
      </c>
      <c r="K48" t="s">
        <v>41</v>
      </c>
      <c r="L48" t="s">
        <v>670</v>
      </c>
      <c r="M48" t="s">
        <v>671</v>
      </c>
      <c r="N48" t="s">
        <v>671</v>
      </c>
      <c r="O48" t="s">
        <v>705</v>
      </c>
      <c r="P48">
        <v>27323250</v>
      </c>
      <c r="Q48">
        <v>27322032</v>
      </c>
      <c r="R48" t="s">
        <v>1184</v>
      </c>
      <c r="S48" s="379">
        <v>27321529</v>
      </c>
      <c r="T48" t="s">
        <v>874</v>
      </c>
      <c r="U48">
        <v>27322287</v>
      </c>
    </row>
    <row r="49" spans="1:21" x14ac:dyDescent="0.25">
      <c r="A49" t="s">
        <v>1185</v>
      </c>
      <c r="B49" t="s">
        <v>1186</v>
      </c>
      <c r="C49" t="s">
        <v>1187</v>
      </c>
      <c r="D49" t="s">
        <v>39</v>
      </c>
      <c r="E49" t="s">
        <v>4</v>
      </c>
      <c r="F49" t="s">
        <v>40</v>
      </c>
      <c r="G49" t="s">
        <v>16</v>
      </c>
      <c r="H49" t="s">
        <v>2</v>
      </c>
      <c r="I49">
        <v>61301</v>
      </c>
      <c r="J49" t="s">
        <v>704</v>
      </c>
      <c r="K49" t="s">
        <v>41</v>
      </c>
      <c r="L49" t="s">
        <v>1188</v>
      </c>
      <c r="M49" t="s">
        <v>1188</v>
      </c>
      <c r="N49" t="s">
        <v>1188</v>
      </c>
      <c r="O49" t="s">
        <v>705</v>
      </c>
      <c r="P49">
        <v>27355201</v>
      </c>
      <c r="Q49">
        <v>27355201</v>
      </c>
      <c r="R49" t="s">
        <v>1189</v>
      </c>
      <c r="S49" s="379">
        <v>27355201</v>
      </c>
      <c r="T49" t="s">
        <v>1190</v>
      </c>
      <c r="U49">
        <v>27355041</v>
      </c>
    </row>
    <row r="50" spans="1:21" x14ac:dyDescent="0.25">
      <c r="A50" t="s">
        <v>1191</v>
      </c>
      <c r="B50" t="s">
        <v>1192</v>
      </c>
      <c r="C50" t="s">
        <v>1193</v>
      </c>
      <c r="D50" t="s">
        <v>37</v>
      </c>
      <c r="E50" t="s">
        <v>11</v>
      </c>
      <c r="F50" t="s">
        <v>38</v>
      </c>
      <c r="G50" t="s">
        <v>6</v>
      </c>
      <c r="H50" t="s">
        <v>3</v>
      </c>
      <c r="I50">
        <v>70502</v>
      </c>
      <c r="J50" t="s">
        <v>567</v>
      </c>
      <c r="K50" t="s">
        <v>37</v>
      </c>
      <c r="L50" t="s">
        <v>687</v>
      </c>
      <c r="M50" t="s">
        <v>170</v>
      </c>
      <c r="N50" t="s">
        <v>170</v>
      </c>
      <c r="O50" t="s">
        <v>705</v>
      </c>
      <c r="P50">
        <v>27186105</v>
      </c>
      <c r="Q50">
        <v>27184011</v>
      </c>
      <c r="R50" t="s">
        <v>1194</v>
      </c>
      <c r="S50" s="379">
        <v>27184052</v>
      </c>
      <c r="T50" t="s">
        <v>802</v>
      </c>
      <c r="U50">
        <v>27186207</v>
      </c>
    </row>
    <row r="51" spans="1:21" x14ac:dyDescent="0.25">
      <c r="A51" t="s">
        <v>1195</v>
      </c>
      <c r="B51" t="s">
        <v>1196</v>
      </c>
      <c r="C51" t="s">
        <v>1197</v>
      </c>
      <c r="D51" t="s">
        <v>37</v>
      </c>
      <c r="E51" t="s">
        <v>5</v>
      </c>
      <c r="F51" t="s">
        <v>38</v>
      </c>
      <c r="G51" t="s">
        <v>4</v>
      </c>
      <c r="H51" t="s">
        <v>2</v>
      </c>
      <c r="I51">
        <v>70301</v>
      </c>
      <c r="J51" t="s">
        <v>197</v>
      </c>
      <c r="K51" t="s">
        <v>37</v>
      </c>
      <c r="L51" t="s">
        <v>61</v>
      </c>
      <c r="M51" t="s">
        <v>61</v>
      </c>
      <c r="N51" t="s">
        <v>1198</v>
      </c>
      <c r="O51" t="s">
        <v>705</v>
      </c>
      <c r="P51">
        <v>27688093</v>
      </c>
      <c r="Q51">
        <v>27681100</v>
      </c>
      <c r="R51" t="s">
        <v>1199</v>
      </c>
      <c r="S51" s="379">
        <v>27688093</v>
      </c>
      <c r="T51" t="s">
        <v>801</v>
      </c>
      <c r="U51">
        <v>27685463</v>
      </c>
    </row>
    <row r="52" spans="1:21" x14ac:dyDescent="0.25">
      <c r="A52" t="s">
        <v>1200</v>
      </c>
      <c r="B52" t="s">
        <v>1201</v>
      </c>
      <c r="C52" t="s">
        <v>1202</v>
      </c>
      <c r="D52" t="s">
        <v>62</v>
      </c>
      <c r="E52" t="s">
        <v>2</v>
      </c>
      <c r="F52" t="s">
        <v>38</v>
      </c>
      <c r="G52" t="s">
        <v>3</v>
      </c>
      <c r="H52" t="s">
        <v>2</v>
      </c>
      <c r="I52">
        <v>70201</v>
      </c>
      <c r="J52" t="s">
        <v>455</v>
      </c>
      <c r="K52" t="s">
        <v>37</v>
      </c>
      <c r="L52" t="s">
        <v>678</v>
      </c>
      <c r="M52" t="s">
        <v>62</v>
      </c>
      <c r="N52" t="s">
        <v>62</v>
      </c>
      <c r="O52" t="s">
        <v>705</v>
      </c>
      <c r="P52">
        <v>27107878</v>
      </c>
      <c r="Q52">
        <v>27103963</v>
      </c>
      <c r="R52" t="s">
        <v>1203</v>
      </c>
      <c r="S52" s="379">
        <v>27100816</v>
      </c>
      <c r="T52" t="s">
        <v>793</v>
      </c>
      <c r="U52">
        <v>27111497</v>
      </c>
    </row>
    <row r="53" spans="1:21" x14ac:dyDescent="0.25">
      <c r="A53" t="s">
        <v>1204</v>
      </c>
      <c r="B53" t="s">
        <v>1205</v>
      </c>
      <c r="C53" t="s">
        <v>1206</v>
      </c>
      <c r="D53" t="s">
        <v>57</v>
      </c>
      <c r="E53" t="s">
        <v>6</v>
      </c>
      <c r="F53" t="s">
        <v>40</v>
      </c>
      <c r="G53" t="s">
        <v>15</v>
      </c>
      <c r="H53" t="s">
        <v>2</v>
      </c>
      <c r="I53">
        <v>61101</v>
      </c>
      <c r="J53" t="s">
        <v>519</v>
      </c>
      <c r="K53" t="s">
        <v>41</v>
      </c>
      <c r="L53" t="s">
        <v>691</v>
      </c>
      <c r="M53" t="s">
        <v>692</v>
      </c>
      <c r="N53" t="s">
        <v>173</v>
      </c>
      <c r="O53" t="s">
        <v>705</v>
      </c>
      <c r="P53">
        <v>26433694</v>
      </c>
      <c r="Q53">
        <v>26433991</v>
      </c>
      <c r="R53" t="s">
        <v>1207</v>
      </c>
      <c r="S53" s="379">
        <v>26433694</v>
      </c>
      <c r="T53" t="s">
        <v>878</v>
      </c>
      <c r="U53">
        <v>26377451</v>
      </c>
    </row>
    <row r="54" spans="1:21" x14ac:dyDescent="0.25">
      <c r="A54" t="s">
        <v>1208</v>
      </c>
      <c r="B54" t="s">
        <v>1209</v>
      </c>
      <c r="C54" t="s">
        <v>1210</v>
      </c>
      <c r="D54" t="s">
        <v>57</v>
      </c>
      <c r="E54" t="s">
        <v>5</v>
      </c>
      <c r="F54" t="s">
        <v>40</v>
      </c>
      <c r="G54" t="s">
        <v>11</v>
      </c>
      <c r="H54" t="s">
        <v>2</v>
      </c>
      <c r="I54">
        <v>60901</v>
      </c>
      <c r="J54" t="s">
        <v>219</v>
      </c>
      <c r="K54" t="s">
        <v>41</v>
      </c>
      <c r="L54" t="s">
        <v>688</v>
      </c>
      <c r="M54" t="s">
        <v>688</v>
      </c>
      <c r="N54" t="s">
        <v>688</v>
      </c>
      <c r="O54" t="s">
        <v>705</v>
      </c>
      <c r="P54">
        <v>27794037</v>
      </c>
      <c r="Q54">
        <v>27799197</v>
      </c>
      <c r="R54" t="s">
        <v>1211</v>
      </c>
      <c r="S54" s="379">
        <v>27799197</v>
      </c>
      <c r="T54" t="s">
        <v>876</v>
      </c>
      <c r="U54">
        <v>27799004</v>
      </c>
    </row>
    <row r="55" spans="1:21" x14ac:dyDescent="0.25">
      <c r="A55" t="s">
        <v>1212</v>
      </c>
      <c r="B55" t="s">
        <v>1213</v>
      </c>
      <c r="C55" t="s">
        <v>1214</v>
      </c>
      <c r="D55" t="s">
        <v>903</v>
      </c>
      <c r="E55" t="s">
        <v>2</v>
      </c>
      <c r="F55" t="s">
        <v>32</v>
      </c>
      <c r="G55" t="s">
        <v>16</v>
      </c>
      <c r="H55" t="s">
        <v>2</v>
      </c>
      <c r="I55">
        <v>21301</v>
      </c>
      <c r="J55" t="s">
        <v>327</v>
      </c>
      <c r="K55" t="s">
        <v>36</v>
      </c>
      <c r="L55" t="s">
        <v>904</v>
      </c>
      <c r="M55" t="s">
        <v>904</v>
      </c>
      <c r="N55" t="s">
        <v>904</v>
      </c>
      <c r="O55" t="s">
        <v>705</v>
      </c>
      <c r="P55">
        <v>24700617</v>
      </c>
      <c r="Q55">
        <v>24700617</v>
      </c>
      <c r="R55" t="s">
        <v>1215</v>
      </c>
      <c r="S55" s="379">
        <v>24700081</v>
      </c>
      <c r="T55" t="s">
        <v>905</v>
      </c>
      <c r="U55">
        <v>24700535</v>
      </c>
    </row>
    <row r="56" spans="1:21" x14ac:dyDescent="0.25">
      <c r="A56" t="s">
        <v>1216</v>
      </c>
      <c r="B56" t="s">
        <v>1217</v>
      </c>
      <c r="C56" t="s">
        <v>1218</v>
      </c>
      <c r="D56" t="s">
        <v>36</v>
      </c>
      <c r="E56" t="s">
        <v>2</v>
      </c>
      <c r="F56" t="s">
        <v>32</v>
      </c>
      <c r="G56" t="s">
        <v>2</v>
      </c>
      <c r="H56" t="s">
        <v>2</v>
      </c>
      <c r="I56">
        <v>20101</v>
      </c>
      <c r="J56" t="s">
        <v>186</v>
      </c>
      <c r="K56" t="s">
        <v>36</v>
      </c>
      <c r="L56" t="s">
        <v>36</v>
      </c>
      <c r="M56" t="s">
        <v>36</v>
      </c>
      <c r="N56" t="s">
        <v>1219</v>
      </c>
      <c r="O56" t="s">
        <v>705</v>
      </c>
      <c r="P56">
        <v>24400430</v>
      </c>
      <c r="Q56">
        <v>24418841</v>
      </c>
      <c r="R56" t="s">
        <v>1220</v>
      </c>
      <c r="S56" s="379" t="s">
        <v>1221</v>
      </c>
      <c r="T56" t="s">
        <v>785</v>
      </c>
      <c r="U56">
        <v>24429252</v>
      </c>
    </row>
    <row r="57" spans="1:21" x14ac:dyDescent="0.25">
      <c r="A57" t="s">
        <v>1222</v>
      </c>
      <c r="B57" t="s">
        <v>1223</v>
      </c>
      <c r="C57" t="s">
        <v>1224</v>
      </c>
      <c r="D57" t="s">
        <v>47</v>
      </c>
      <c r="E57" t="s">
        <v>3</v>
      </c>
      <c r="F57" t="s">
        <v>34</v>
      </c>
      <c r="G57" t="s">
        <v>2</v>
      </c>
      <c r="H57" t="s">
        <v>5</v>
      </c>
      <c r="I57">
        <v>30104</v>
      </c>
      <c r="J57" t="s">
        <v>620</v>
      </c>
      <c r="K57" t="s">
        <v>47</v>
      </c>
      <c r="L57" t="s">
        <v>47</v>
      </c>
      <c r="M57" t="s">
        <v>1225</v>
      </c>
      <c r="N57" t="s">
        <v>1226</v>
      </c>
      <c r="O57" t="s">
        <v>1227</v>
      </c>
      <c r="P57">
        <v>25370505</v>
      </c>
      <c r="Q57">
        <v>25373023</v>
      </c>
      <c r="R57" t="s">
        <v>1228</v>
      </c>
      <c r="S57" s="379">
        <v>25370505</v>
      </c>
      <c r="T57" t="s">
        <v>1229</v>
      </c>
      <c r="U57">
        <v>25371825</v>
      </c>
    </row>
    <row r="58" spans="1:21" x14ac:dyDescent="0.25">
      <c r="A58" t="s">
        <v>1230</v>
      </c>
      <c r="B58" t="s">
        <v>1231</v>
      </c>
      <c r="C58" t="s">
        <v>1232</v>
      </c>
      <c r="D58" t="s">
        <v>57</v>
      </c>
      <c r="E58" t="s">
        <v>2</v>
      </c>
      <c r="F58" t="s">
        <v>40</v>
      </c>
      <c r="G58" t="s">
        <v>7</v>
      </c>
      <c r="H58" t="s">
        <v>2</v>
      </c>
      <c r="I58">
        <v>60601</v>
      </c>
      <c r="J58" t="s">
        <v>875</v>
      </c>
      <c r="K58" t="s">
        <v>41</v>
      </c>
      <c r="L58" t="s">
        <v>686</v>
      </c>
      <c r="M58" t="s">
        <v>686</v>
      </c>
      <c r="N58" t="s">
        <v>171</v>
      </c>
      <c r="O58" t="s">
        <v>705</v>
      </c>
      <c r="P58">
        <v>27771569</v>
      </c>
      <c r="Q58">
        <v>27770322</v>
      </c>
      <c r="R58" t="s">
        <v>1233</v>
      </c>
      <c r="S58" s="379">
        <v>27770322</v>
      </c>
      <c r="T58" t="s">
        <v>799</v>
      </c>
      <c r="U58">
        <v>27740318</v>
      </c>
    </row>
    <row r="59" spans="1:21" x14ac:dyDescent="0.25">
      <c r="A59" t="s">
        <v>1234</v>
      </c>
      <c r="B59" t="s">
        <v>1235</v>
      </c>
      <c r="C59" t="s">
        <v>1236</v>
      </c>
      <c r="D59" t="s">
        <v>1237</v>
      </c>
      <c r="E59" t="s">
        <v>4</v>
      </c>
      <c r="F59" t="s">
        <v>31</v>
      </c>
      <c r="G59" t="s">
        <v>3</v>
      </c>
      <c r="H59" t="s">
        <v>2</v>
      </c>
      <c r="I59">
        <v>10201</v>
      </c>
      <c r="J59" t="s">
        <v>446</v>
      </c>
      <c r="K59" t="s">
        <v>669</v>
      </c>
      <c r="L59" t="s">
        <v>1238</v>
      </c>
      <c r="M59" t="s">
        <v>1238</v>
      </c>
      <c r="N59" t="s">
        <v>1239</v>
      </c>
      <c r="O59" t="s">
        <v>705</v>
      </c>
      <c r="P59">
        <v>22897944</v>
      </c>
      <c r="Q59">
        <v>40805054</v>
      </c>
      <c r="R59" t="s">
        <v>1240</v>
      </c>
      <c r="S59" s="379">
        <v>22897944</v>
      </c>
      <c r="T59" t="s">
        <v>1241</v>
      </c>
      <c r="U59">
        <v>22284630</v>
      </c>
    </row>
    <row r="60" spans="1:21" x14ac:dyDescent="0.25">
      <c r="A60" t="s">
        <v>1242</v>
      </c>
      <c r="B60" t="s">
        <v>1243</v>
      </c>
      <c r="C60" t="s">
        <v>1244</v>
      </c>
      <c r="D60" t="s">
        <v>33</v>
      </c>
      <c r="E60" t="s">
        <v>8</v>
      </c>
      <c r="F60" t="s">
        <v>31</v>
      </c>
      <c r="G60" t="s">
        <v>4</v>
      </c>
      <c r="H60" t="s">
        <v>2</v>
      </c>
      <c r="I60">
        <v>10301</v>
      </c>
      <c r="J60" t="s">
        <v>457</v>
      </c>
      <c r="K60" t="s">
        <v>669</v>
      </c>
      <c r="L60" t="s">
        <v>33</v>
      </c>
      <c r="M60" t="s">
        <v>33</v>
      </c>
      <c r="N60" t="s">
        <v>1245</v>
      </c>
      <c r="O60" t="s">
        <v>705</v>
      </c>
      <c r="P60">
        <v>22592253</v>
      </c>
      <c r="Q60" t="s">
        <v>780</v>
      </c>
      <c r="R60" t="s">
        <v>1246</v>
      </c>
      <c r="S60" s="379">
        <v>22519054</v>
      </c>
      <c r="T60" t="s">
        <v>781</v>
      </c>
      <c r="U60">
        <v>22596011</v>
      </c>
    </row>
    <row r="61" spans="1:21" x14ac:dyDescent="0.25">
      <c r="A61" t="s">
        <v>1247</v>
      </c>
      <c r="B61" t="s">
        <v>1248</v>
      </c>
      <c r="C61" t="s">
        <v>1249</v>
      </c>
      <c r="D61" t="s">
        <v>47</v>
      </c>
      <c r="E61" t="s">
        <v>7</v>
      </c>
      <c r="F61" t="s">
        <v>34</v>
      </c>
      <c r="G61" t="s">
        <v>4</v>
      </c>
      <c r="H61" t="s">
        <v>2</v>
      </c>
      <c r="I61">
        <v>30301</v>
      </c>
      <c r="J61" t="s">
        <v>459</v>
      </c>
      <c r="K61" t="s">
        <v>47</v>
      </c>
      <c r="L61" t="s">
        <v>48</v>
      </c>
      <c r="M61" t="s">
        <v>1250</v>
      </c>
      <c r="N61" t="s">
        <v>1250</v>
      </c>
      <c r="O61" t="s">
        <v>705</v>
      </c>
      <c r="P61">
        <v>22795239</v>
      </c>
      <c r="Q61">
        <v>22795206</v>
      </c>
      <c r="R61" t="s">
        <v>1251</v>
      </c>
      <c r="S61" s="379">
        <v>22795206</v>
      </c>
      <c r="T61" t="s">
        <v>786</v>
      </c>
      <c r="U61">
        <v>22792767</v>
      </c>
    </row>
    <row r="62" spans="1:21" x14ac:dyDescent="0.25">
      <c r="A62" t="s">
        <v>1252</v>
      </c>
      <c r="B62" t="s">
        <v>1253</v>
      </c>
      <c r="C62" t="s">
        <v>1254</v>
      </c>
      <c r="D62" t="s">
        <v>108</v>
      </c>
      <c r="E62" t="s">
        <v>5</v>
      </c>
      <c r="F62" t="s">
        <v>31</v>
      </c>
      <c r="G62" t="s">
        <v>1255</v>
      </c>
      <c r="H62" t="s">
        <v>5</v>
      </c>
      <c r="I62">
        <v>11804</v>
      </c>
      <c r="J62" t="s">
        <v>568</v>
      </c>
      <c r="K62" t="s">
        <v>669</v>
      </c>
      <c r="L62" t="s">
        <v>1256</v>
      </c>
      <c r="M62" t="s">
        <v>1257</v>
      </c>
      <c r="N62" t="s">
        <v>1258</v>
      </c>
      <c r="O62" t="s">
        <v>705</v>
      </c>
      <c r="P62">
        <v>22765536</v>
      </c>
      <c r="Q62">
        <v>22765536</v>
      </c>
      <c r="R62" t="s">
        <v>1259</v>
      </c>
      <c r="S62" s="379">
        <v>22765536</v>
      </c>
      <c r="T62" t="s">
        <v>1260</v>
      </c>
      <c r="U62">
        <v>21002108</v>
      </c>
    </row>
    <row r="63" spans="1:21" x14ac:dyDescent="0.25">
      <c r="A63" t="s">
        <v>1261</v>
      </c>
      <c r="B63" t="s">
        <v>1262</v>
      </c>
      <c r="C63" t="s">
        <v>1263</v>
      </c>
      <c r="D63" t="s">
        <v>41</v>
      </c>
      <c r="E63" t="s">
        <v>2</v>
      </c>
      <c r="F63" t="s">
        <v>40</v>
      </c>
      <c r="G63" t="s">
        <v>2</v>
      </c>
      <c r="H63" t="s">
        <v>10</v>
      </c>
      <c r="I63">
        <v>60108</v>
      </c>
      <c r="J63" t="s">
        <v>388</v>
      </c>
      <c r="K63" t="s">
        <v>41</v>
      </c>
      <c r="L63" t="s">
        <v>41</v>
      </c>
      <c r="M63" t="s">
        <v>1264</v>
      </c>
      <c r="N63" t="s">
        <v>1265</v>
      </c>
      <c r="O63" t="s">
        <v>705</v>
      </c>
      <c r="P63">
        <v>26630274</v>
      </c>
      <c r="Q63" t="s">
        <v>780</v>
      </c>
      <c r="R63" t="s">
        <v>1266</v>
      </c>
      <c r="S63" s="379">
        <v>26630274</v>
      </c>
      <c r="T63" t="s">
        <v>1267</v>
      </c>
      <c r="U63">
        <v>26639730</v>
      </c>
    </row>
    <row r="64" spans="1:21" x14ac:dyDescent="0.25">
      <c r="A64" t="s">
        <v>1268</v>
      </c>
      <c r="B64" t="s">
        <v>1269</v>
      </c>
      <c r="C64" t="s">
        <v>1270</v>
      </c>
      <c r="D64" t="s">
        <v>36</v>
      </c>
      <c r="E64" t="s">
        <v>3</v>
      </c>
      <c r="F64" t="s">
        <v>32</v>
      </c>
      <c r="G64" t="s">
        <v>2</v>
      </c>
      <c r="H64" t="s">
        <v>12</v>
      </c>
      <c r="I64">
        <v>20110</v>
      </c>
      <c r="J64" t="s">
        <v>259</v>
      </c>
      <c r="K64" t="s">
        <v>36</v>
      </c>
      <c r="L64" t="s">
        <v>36</v>
      </c>
      <c r="M64" t="s">
        <v>33</v>
      </c>
      <c r="N64" t="s">
        <v>1271</v>
      </c>
      <c r="O64" t="s">
        <v>705</v>
      </c>
      <c r="P64">
        <v>24406240</v>
      </c>
      <c r="Q64">
        <v>24406240</v>
      </c>
      <c r="R64" t="s">
        <v>1272</v>
      </c>
      <c r="S64" s="379">
        <v>60232269</v>
      </c>
      <c r="T64" t="s">
        <v>1273</v>
      </c>
      <c r="U64">
        <v>24302389</v>
      </c>
    </row>
    <row r="65" spans="1:21" x14ac:dyDescent="0.25">
      <c r="A65" t="s">
        <v>1274</v>
      </c>
      <c r="B65" t="s">
        <v>1275</v>
      </c>
      <c r="C65" t="s">
        <v>1276</v>
      </c>
      <c r="D65" t="s">
        <v>59</v>
      </c>
      <c r="E65" t="s">
        <v>4</v>
      </c>
      <c r="F65" t="s">
        <v>46</v>
      </c>
      <c r="G65" t="s">
        <v>10</v>
      </c>
      <c r="H65" t="s">
        <v>4</v>
      </c>
      <c r="I65">
        <v>50803</v>
      </c>
      <c r="J65" t="s">
        <v>618</v>
      </c>
      <c r="K65" t="s">
        <v>676</v>
      </c>
      <c r="L65" t="s">
        <v>60</v>
      </c>
      <c r="M65" t="s">
        <v>1277</v>
      </c>
      <c r="N65" t="s">
        <v>1277</v>
      </c>
      <c r="O65" t="s">
        <v>705</v>
      </c>
      <c r="P65">
        <v>26931066</v>
      </c>
      <c r="Q65">
        <v>26931066</v>
      </c>
      <c r="R65" t="s">
        <v>1278</v>
      </c>
      <c r="S65" s="379">
        <v>26931066</v>
      </c>
      <c r="T65" t="s">
        <v>797</v>
      </c>
      <c r="U65">
        <v>26955509</v>
      </c>
    </row>
    <row r="66" spans="1:21" x14ac:dyDescent="0.25">
      <c r="A66" t="s">
        <v>1279</v>
      </c>
      <c r="B66" t="s">
        <v>1280</v>
      </c>
      <c r="C66" t="s">
        <v>1281</v>
      </c>
      <c r="D66" t="s">
        <v>33</v>
      </c>
      <c r="E66" t="s">
        <v>3</v>
      </c>
      <c r="F66" t="s">
        <v>31</v>
      </c>
      <c r="G66" t="s">
        <v>4</v>
      </c>
      <c r="H66" t="s">
        <v>16</v>
      </c>
      <c r="I66">
        <v>10313</v>
      </c>
      <c r="J66" t="s">
        <v>473</v>
      </c>
      <c r="K66" t="s">
        <v>669</v>
      </c>
      <c r="L66" t="s">
        <v>33</v>
      </c>
      <c r="M66" t="s">
        <v>1282</v>
      </c>
      <c r="N66" t="s">
        <v>1283</v>
      </c>
      <c r="O66" t="s">
        <v>705</v>
      </c>
      <c r="P66">
        <v>22702273</v>
      </c>
      <c r="Q66">
        <v>22701419</v>
      </c>
      <c r="R66" t="s">
        <v>1284</v>
      </c>
      <c r="S66" s="379">
        <v>22702273</v>
      </c>
      <c r="T66" t="s">
        <v>1285</v>
      </c>
      <c r="U66">
        <v>22196330</v>
      </c>
    </row>
    <row r="67" spans="1:21" x14ac:dyDescent="0.25">
      <c r="A67" t="s">
        <v>1286</v>
      </c>
      <c r="B67" t="s">
        <v>1287</v>
      </c>
      <c r="C67" t="s">
        <v>1288</v>
      </c>
      <c r="D67" t="s">
        <v>36</v>
      </c>
      <c r="E67" t="s">
        <v>2</v>
      </c>
      <c r="F67" t="s">
        <v>32</v>
      </c>
      <c r="G67" t="s">
        <v>2</v>
      </c>
      <c r="H67" t="s">
        <v>4</v>
      </c>
      <c r="I67">
        <v>20103</v>
      </c>
      <c r="J67" t="s">
        <v>250</v>
      </c>
      <c r="K67" t="s">
        <v>36</v>
      </c>
      <c r="L67" t="s">
        <v>36</v>
      </c>
      <c r="M67" t="s">
        <v>1289</v>
      </c>
      <c r="N67" t="s">
        <v>1290</v>
      </c>
      <c r="O67" t="s">
        <v>705</v>
      </c>
      <c r="P67">
        <v>24830391</v>
      </c>
      <c r="Q67">
        <v>24830055</v>
      </c>
      <c r="R67" t="s">
        <v>1291</v>
      </c>
      <c r="S67" s="379">
        <v>24830055</v>
      </c>
      <c r="T67" t="s">
        <v>785</v>
      </c>
      <c r="U67">
        <v>24433490</v>
      </c>
    </row>
    <row r="68" spans="1:21" x14ac:dyDescent="0.25">
      <c r="A68" t="s">
        <v>1292</v>
      </c>
      <c r="B68" t="s">
        <v>1293</v>
      </c>
      <c r="C68" t="s">
        <v>1294</v>
      </c>
      <c r="D68" t="s">
        <v>108</v>
      </c>
      <c r="E68" t="s">
        <v>5</v>
      </c>
      <c r="F68" t="s">
        <v>31</v>
      </c>
      <c r="G68" t="s">
        <v>1255</v>
      </c>
      <c r="H68" t="s">
        <v>3</v>
      </c>
      <c r="I68">
        <v>11802</v>
      </c>
      <c r="J68" t="s">
        <v>565</v>
      </c>
      <c r="K68" t="s">
        <v>669</v>
      </c>
      <c r="L68" t="s">
        <v>1256</v>
      </c>
      <c r="M68" t="s">
        <v>1295</v>
      </c>
      <c r="N68" t="s">
        <v>1296</v>
      </c>
      <c r="O68" t="s">
        <v>705</v>
      </c>
      <c r="P68">
        <v>22732009</v>
      </c>
      <c r="Q68" t="s">
        <v>780</v>
      </c>
      <c r="R68" t="s">
        <v>1297</v>
      </c>
      <c r="S68" s="379">
        <v>22732009</v>
      </c>
      <c r="T68" t="s">
        <v>1260</v>
      </c>
      <c r="U68">
        <v>21002108</v>
      </c>
    </row>
    <row r="69" spans="1:21" x14ac:dyDescent="0.25">
      <c r="A69" t="s">
        <v>1298</v>
      </c>
      <c r="B69" t="s">
        <v>1299</v>
      </c>
      <c r="C69" t="s">
        <v>1300</v>
      </c>
      <c r="D69" t="s">
        <v>110</v>
      </c>
      <c r="E69" t="s">
        <v>2</v>
      </c>
      <c r="F69" t="s">
        <v>40</v>
      </c>
      <c r="G69" t="s">
        <v>4</v>
      </c>
      <c r="H69" t="s">
        <v>2</v>
      </c>
      <c r="I69">
        <v>60301</v>
      </c>
      <c r="J69" t="s">
        <v>196</v>
      </c>
      <c r="K69" t="s">
        <v>41</v>
      </c>
      <c r="L69" t="s">
        <v>683</v>
      </c>
      <c r="M69" t="s">
        <v>683</v>
      </c>
      <c r="N69" t="s">
        <v>1301</v>
      </c>
      <c r="O69" t="s">
        <v>705</v>
      </c>
      <c r="P69">
        <v>27300045</v>
      </c>
      <c r="Q69">
        <v>27300389</v>
      </c>
      <c r="R69" t="s">
        <v>1302</v>
      </c>
      <c r="S69" s="379">
        <v>27300045</v>
      </c>
      <c r="T69" t="s">
        <v>870</v>
      </c>
      <c r="U69">
        <v>27300722</v>
      </c>
    </row>
    <row r="70" spans="1:21" x14ac:dyDescent="0.25">
      <c r="A70" t="s">
        <v>1303</v>
      </c>
      <c r="B70" t="s">
        <v>1304</v>
      </c>
      <c r="C70" t="s">
        <v>1305</v>
      </c>
      <c r="D70" t="s">
        <v>37</v>
      </c>
      <c r="E70" t="s">
        <v>2</v>
      </c>
      <c r="F70" t="s">
        <v>38</v>
      </c>
      <c r="G70" t="s">
        <v>2</v>
      </c>
      <c r="H70" t="s">
        <v>2</v>
      </c>
      <c r="I70">
        <v>70101</v>
      </c>
      <c r="J70" t="s">
        <v>444</v>
      </c>
      <c r="K70" t="s">
        <v>37</v>
      </c>
      <c r="L70" t="s">
        <v>37</v>
      </c>
      <c r="M70" t="s">
        <v>37</v>
      </c>
      <c r="N70" t="s">
        <v>1306</v>
      </c>
      <c r="O70" t="s">
        <v>705</v>
      </c>
      <c r="P70">
        <v>27954110</v>
      </c>
      <c r="Q70">
        <v>27954110</v>
      </c>
      <c r="R70" t="s">
        <v>1307</v>
      </c>
      <c r="S70" s="379">
        <v>70615727</v>
      </c>
      <c r="T70" t="s">
        <v>792</v>
      </c>
      <c r="U70">
        <v>22017169</v>
      </c>
    </row>
    <row r="71" spans="1:21" x14ac:dyDescent="0.25">
      <c r="A71" t="s">
        <v>1308</v>
      </c>
      <c r="B71" t="s">
        <v>1309</v>
      </c>
      <c r="C71" t="s">
        <v>1310</v>
      </c>
      <c r="D71" t="s">
        <v>109</v>
      </c>
      <c r="E71" t="s">
        <v>7</v>
      </c>
      <c r="F71" t="s">
        <v>31</v>
      </c>
      <c r="G71" t="s">
        <v>15</v>
      </c>
      <c r="H71" t="s">
        <v>5</v>
      </c>
      <c r="I71">
        <v>11104</v>
      </c>
      <c r="J71" t="s">
        <v>529</v>
      </c>
      <c r="K71" t="s">
        <v>669</v>
      </c>
      <c r="L71" t="s">
        <v>1311</v>
      </c>
      <c r="M71" t="s">
        <v>1312</v>
      </c>
      <c r="N71" t="s">
        <v>49</v>
      </c>
      <c r="O71" t="s">
        <v>705</v>
      </c>
      <c r="P71">
        <v>22293801</v>
      </c>
      <c r="Q71">
        <v>22293801</v>
      </c>
      <c r="R71" t="s">
        <v>1313</v>
      </c>
      <c r="S71" s="379">
        <v>22293801</v>
      </c>
      <c r="T71" t="s">
        <v>1314</v>
      </c>
      <c r="U71">
        <v>22942049</v>
      </c>
    </row>
    <row r="72" spans="1:21" x14ac:dyDescent="0.25">
      <c r="A72" t="s">
        <v>1315</v>
      </c>
      <c r="B72" t="s">
        <v>1316</v>
      </c>
      <c r="C72" t="s">
        <v>1317</v>
      </c>
      <c r="D72" t="s">
        <v>35</v>
      </c>
      <c r="E72" t="s">
        <v>7</v>
      </c>
      <c r="F72" t="s">
        <v>32</v>
      </c>
      <c r="G72" t="s">
        <v>8</v>
      </c>
      <c r="H72" t="s">
        <v>7</v>
      </c>
      <c r="I72">
        <v>20706</v>
      </c>
      <c r="J72" t="s">
        <v>612</v>
      </c>
      <c r="K72" t="s">
        <v>36</v>
      </c>
      <c r="L72" t="s">
        <v>58</v>
      </c>
      <c r="M72" t="s">
        <v>1318</v>
      </c>
      <c r="N72" t="s">
        <v>1319</v>
      </c>
      <c r="O72" t="s">
        <v>705</v>
      </c>
      <c r="P72">
        <v>24533107</v>
      </c>
      <c r="Q72">
        <v>24533107</v>
      </c>
      <c r="R72" t="s">
        <v>1320</v>
      </c>
      <c r="S72" s="379">
        <v>24533107</v>
      </c>
      <c r="T72" t="s">
        <v>871</v>
      </c>
      <c r="U72">
        <v>24531403</v>
      </c>
    </row>
    <row r="73" spans="1:21" x14ac:dyDescent="0.25">
      <c r="A73" t="s">
        <v>1321</v>
      </c>
      <c r="B73" t="s">
        <v>1322</v>
      </c>
      <c r="C73" t="s">
        <v>1323</v>
      </c>
      <c r="D73" t="s">
        <v>47</v>
      </c>
      <c r="E73" t="s">
        <v>3</v>
      </c>
      <c r="F73" t="s">
        <v>34</v>
      </c>
      <c r="G73" t="s">
        <v>2</v>
      </c>
      <c r="H73" t="s">
        <v>11</v>
      </c>
      <c r="I73">
        <v>30109</v>
      </c>
      <c r="J73" t="s">
        <v>1324</v>
      </c>
      <c r="K73" t="s">
        <v>47</v>
      </c>
      <c r="L73" t="s">
        <v>47</v>
      </c>
      <c r="M73" t="s">
        <v>907</v>
      </c>
      <c r="N73" t="s">
        <v>907</v>
      </c>
      <c r="O73" t="s">
        <v>705</v>
      </c>
      <c r="P73">
        <v>25522328</v>
      </c>
      <c r="Q73">
        <v>25532328</v>
      </c>
      <c r="R73" t="s">
        <v>1325</v>
      </c>
      <c r="S73" s="379">
        <v>83073213</v>
      </c>
      <c r="T73" t="s">
        <v>1326</v>
      </c>
      <c r="U73">
        <v>25371825</v>
      </c>
    </row>
    <row r="74" spans="1:21" x14ac:dyDescent="0.25">
      <c r="A74" t="s">
        <v>1327</v>
      </c>
      <c r="B74" t="s">
        <v>1328</v>
      </c>
      <c r="C74" t="s">
        <v>1329</v>
      </c>
      <c r="D74" t="s">
        <v>44</v>
      </c>
      <c r="E74" t="s">
        <v>5</v>
      </c>
      <c r="F74" t="s">
        <v>43</v>
      </c>
      <c r="G74" t="s">
        <v>3</v>
      </c>
      <c r="H74" t="s">
        <v>3</v>
      </c>
      <c r="I74">
        <v>40202</v>
      </c>
      <c r="J74" t="s">
        <v>229</v>
      </c>
      <c r="K74" t="s">
        <v>44</v>
      </c>
      <c r="L74" t="s">
        <v>675</v>
      </c>
      <c r="M74" t="s">
        <v>52</v>
      </c>
      <c r="N74" t="s">
        <v>52</v>
      </c>
      <c r="O74" t="s">
        <v>705</v>
      </c>
      <c r="P74">
        <v>22385053</v>
      </c>
      <c r="Q74" t="s">
        <v>780</v>
      </c>
      <c r="R74" t="s">
        <v>1330</v>
      </c>
      <c r="S74" s="379">
        <v>22385053</v>
      </c>
      <c r="T74" t="s">
        <v>788</v>
      </c>
      <c r="U74">
        <v>22383025</v>
      </c>
    </row>
    <row r="75" spans="1:21" x14ac:dyDescent="0.25">
      <c r="A75" t="s">
        <v>1331</v>
      </c>
      <c r="B75" t="s">
        <v>1332</v>
      </c>
      <c r="C75" t="s">
        <v>1333</v>
      </c>
      <c r="D75" t="s">
        <v>50</v>
      </c>
      <c r="E75" t="s">
        <v>6</v>
      </c>
      <c r="F75" t="s">
        <v>31</v>
      </c>
      <c r="G75" t="s">
        <v>938</v>
      </c>
      <c r="H75" t="s">
        <v>4</v>
      </c>
      <c r="I75">
        <v>11203</v>
      </c>
      <c r="J75" t="s">
        <v>534</v>
      </c>
      <c r="K75" t="s">
        <v>669</v>
      </c>
      <c r="L75" t="s">
        <v>939</v>
      </c>
      <c r="M75" t="s">
        <v>1334</v>
      </c>
      <c r="N75" t="s">
        <v>1334</v>
      </c>
      <c r="O75" t="s">
        <v>705</v>
      </c>
      <c r="P75">
        <v>24187407</v>
      </c>
      <c r="Q75" t="s">
        <v>780</v>
      </c>
      <c r="R75" t="s">
        <v>1335</v>
      </c>
      <c r="S75" s="379">
        <v>24184409</v>
      </c>
      <c r="T75" t="s">
        <v>783</v>
      </c>
      <c r="U75">
        <v>24165218</v>
      </c>
    </row>
    <row r="76" spans="1:21" x14ac:dyDescent="0.25">
      <c r="A76" t="s">
        <v>1336</v>
      </c>
      <c r="B76" t="s">
        <v>1337</v>
      </c>
      <c r="C76" t="s">
        <v>1338</v>
      </c>
      <c r="D76" t="s">
        <v>36</v>
      </c>
      <c r="E76" t="s">
        <v>4</v>
      </c>
      <c r="F76" t="s">
        <v>32</v>
      </c>
      <c r="G76" t="s">
        <v>2</v>
      </c>
      <c r="H76" t="s">
        <v>8</v>
      </c>
      <c r="I76">
        <v>20107</v>
      </c>
      <c r="J76" t="s">
        <v>255</v>
      </c>
      <c r="K76" t="s">
        <v>36</v>
      </c>
      <c r="L76" t="s">
        <v>36</v>
      </c>
      <c r="M76" t="s">
        <v>1339</v>
      </c>
      <c r="N76" t="s">
        <v>1339</v>
      </c>
      <c r="O76" t="s">
        <v>705</v>
      </c>
      <c r="P76">
        <v>24495748</v>
      </c>
      <c r="Q76" t="s">
        <v>780</v>
      </c>
      <c r="R76" t="s">
        <v>1340</v>
      </c>
      <c r="S76" s="379">
        <v>24495748</v>
      </c>
      <c r="T76" t="s">
        <v>1341</v>
      </c>
      <c r="U76">
        <v>89169407</v>
      </c>
    </row>
    <row r="77" spans="1:21" x14ac:dyDescent="0.25">
      <c r="A77" t="s">
        <v>1342</v>
      </c>
      <c r="B77" t="s">
        <v>1343</v>
      </c>
      <c r="C77" t="s">
        <v>1344</v>
      </c>
      <c r="D77" t="s">
        <v>44</v>
      </c>
      <c r="E77" t="s">
        <v>7</v>
      </c>
      <c r="F77" t="s">
        <v>43</v>
      </c>
      <c r="G77" t="s">
        <v>7</v>
      </c>
      <c r="H77" t="s">
        <v>3</v>
      </c>
      <c r="I77">
        <v>40602</v>
      </c>
      <c r="J77" t="s">
        <v>570</v>
      </c>
      <c r="K77" t="s">
        <v>44</v>
      </c>
      <c r="L77" t="s">
        <v>1345</v>
      </c>
      <c r="M77" t="s">
        <v>669</v>
      </c>
      <c r="N77" t="s">
        <v>1346</v>
      </c>
      <c r="O77" t="s">
        <v>705</v>
      </c>
      <c r="P77">
        <v>22685475</v>
      </c>
      <c r="Q77">
        <v>22685475</v>
      </c>
      <c r="R77" t="s">
        <v>1347</v>
      </c>
      <c r="S77" s="379">
        <v>22685475</v>
      </c>
      <c r="T77" t="s">
        <v>1348</v>
      </c>
      <c r="U77">
        <v>22618569</v>
      </c>
    </row>
    <row r="78" spans="1:21" x14ac:dyDescent="0.25">
      <c r="A78" t="s">
        <v>1349</v>
      </c>
      <c r="B78" t="s">
        <v>1350</v>
      </c>
      <c r="C78" t="s">
        <v>1351</v>
      </c>
      <c r="D78" t="s">
        <v>44</v>
      </c>
      <c r="E78" t="s">
        <v>6</v>
      </c>
      <c r="F78" t="s">
        <v>43</v>
      </c>
      <c r="G78" t="s">
        <v>4</v>
      </c>
      <c r="H78" t="s">
        <v>7</v>
      </c>
      <c r="I78">
        <v>40306</v>
      </c>
      <c r="J78" t="s">
        <v>377</v>
      </c>
      <c r="K78" t="s">
        <v>44</v>
      </c>
      <c r="L78" t="s">
        <v>1352</v>
      </c>
      <c r="M78" t="s">
        <v>1019</v>
      </c>
      <c r="N78" t="s">
        <v>1019</v>
      </c>
      <c r="O78" t="s">
        <v>705</v>
      </c>
      <c r="P78">
        <v>22443190</v>
      </c>
      <c r="Q78">
        <v>22443727</v>
      </c>
      <c r="R78" t="s">
        <v>1353</v>
      </c>
      <c r="S78" s="379">
        <v>22443190</v>
      </c>
      <c r="T78" t="s">
        <v>1354</v>
      </c>
      <c r="U78">
        <v>25660341</v>
      </c>
    </row>
    <row r="79" spans="1:21" x14ac:dyDescent="0.25">
      <c r="A79" t="s">
        <v>1355</v>
      </c>
      <c r="B79" t="s">
        <v>1356</v>
      </c>
      <c r="C79" t="s">
        <v>1357</v>
      </c>
      <c r="D79" t="s">
        <v>109</v>
      </c>
      <c r="E79" t="s">
        <v>3</v>
      </c>
      <c r="F79" t="s">
        <v>31</v>
      </c>
      <c r="G79" t="s">
        <v>10</v>
      </c>
      <c r="H79" t="s">
        <v>8</v>
      </c>
      <c r="I79">
        <v>10807</v>
      </c>
      <c r="J79" t="s">
        <v>511</v>
      </c>
      <c r="K79" t="s">
        <v>669</v>
      </c>
      <c r="L79" t="s">
        <v>672</v>
      </c>
      <c r="M79" t="s">
        <v>1358</v>
      </c>
      <c r="N79" t="s">
        <v>1358</v>
      </c>
      <c r="O79" t="s">
        <v>705</v>
      </c>
      <c r="P79">
        <v>22451046</v>
      </c>
      <c r="Q79" t="s">
        <v>780</v>
      </c>
      <c r="R79" t="s">
        <v>1359</v>
      </c>
      <c r="S79" s="379">
        <v>88206790</v>
      </c>
      <c r="T79" t="s">
        <v>1360</v>
      </c>
      <c r="U79">
        <v>22450450</v>
      </c>
    </row>
    <row r="80" spans="1:21" x14ac:dyDescent="0.25">
      <c r="A80" t="s">
        <v>1361</v>
      </c>
      <c r="B80" t="s">
        <v>1362</v>
      </c>
      <c r="C80" t="s">
        <v>1363</v>
      </c>
      <c r="D80" t="s">
        <v>109</v>
      </c>
      <c r="E80" t="s">
        <v>6</v>
      </c>
      <c r="F80" t="s">
        <v>31</v>
      </c>
      <c r="G80" t="s">
        <v>900</v>
      </c>
      <c r="H80" t="s">
        <v>3</v>
      </c>
      <c r="I80">
        <v>11402</v>
      </c>
      <c r="J80" t="s">
        <v>545</v>
      </c>
      <c r="K80" t="s">
        <v>669</v>
      </c>
      <c r="L80" t="s">
        <v>1364</v>
      </c>
      <c r="M80" t="s">
        <v>1365</v>
      </c>
      <c r="N80" t="s">
        <v>1365</v>
      </c>
      <c r="O80" t="s">
        <v>705</v>
      </c>
      <c r="P80">
        <v>22947119</v>
      </c>
      <c r="Q80" t="s">
        <v>780</v>
      </c>
      <c r="R80" t="s">
        <v>1366</v>
      </c>
      <c r="S80" s="379">
        <v>22947119</v>
      </c>
      <c r="T80" t="s">
        <v>1367</v>
      </c>
      <c r="U80">
        <v>22352880</v>
      </c>
    </row>
    <row r="81" spans="1:21" x14ac:dyDescent="0.25">
      <c r="A81" t="s">
        <v>1368</v>
      </c>
      <c r="B81" t="s">
        <v>1369</v>
      </c>
      <c r="C81" t="s">
        <v>1370</v>
      </c>
      <c r="D81" t="s">
        <v>1237</v>
      </c>
      <c r="E81" t="s">
        <v>3</v>
      </c>
      <c r="F81" t="s">
        <v>31</v>
      </c>
      <c r="G81" t="s">
        <v>2</v>
      </c>
      <c r="H81" t="s">
        <v>11</v>
      </c>
      <c r="I81">
        <v>10109</v>
      </c>
      <c r="J81" t="s">
        <v>449</v>
      </c>
      <c r="K81" t="s">
        <v>669</v>
      </c>
      <c r="L81" t="s">
        <v>669</v>
      </c>
      <c r="M81" t="s">
        <v>1371</v>
      </c>
      <c r="N81" t="s">
        <v>1372</v>
      </c>
      <c r="O81" t="s">
        <v>705</v>
      </c>
      <c r="P81">
        <v>22962805</v>
      </c>
      <c r="Q81">
        <v>22962807</v>
      </c>
      <c r="R81" t="s">
        <v>1373</v>
      </c>
      <c r="S81" s="379">
        <v>22962805</v>
      </c>
      <c r="T81" t="s">
        <v>1374</v>
      </c>
      <c r="U81">
        <v>22914901</v>
      </c>
    </row>
    <row r="82" spans="1:21" x14ac:dyDescent="0.25">
      <c r="A82" t="s">
        <v>1375</v>
      </c>
      <c r="B82" t="s">
        <v>1376</v>
      </c>
      <c r="C82" t="s">
        <v>1377</v>
      </c>
      <c r="D82" t="s">
        <v>33</v>
      </c>
      <c r="E82" t="s">
        <v>4</v>
      </c>
      <c r="F82" t="s">
        <v>31</v>
      </c>
      <c r="G82" t="s">
        <v>7</v>
      </c>
      <c r="H82" t="s">
        <v>8</v>
      </c>
      <c r="I82">
        <v>10607</v>
      </c>
      <c r="J82" t="s">
        <v>495</v>
      </c>
      <c r="K82" t="s">
        <v>669</v>
      </c>
      <c r="L82" t="s">
        <v>1378</v>
      </c>
      <c r="M82" t="s">
        <v>1379</v>
      </c>
      <c r="N82" t="s">
        <v>1380</v>
      </c>
      <c r="O82" t="s">
        <v>705</v>
      </c>
      <c r="P82">
        <v>22305222</v>
      </c>
      <c r="Q82">
        <v>22303337</v>
      </c>
      <c r="R82" t="s">
        <v>1381</v>
      </c>
      <c r="S82" s="379" t="s">
        <v>780</v>
      </c>
      <c r="T82" t="s">
        <v>1382</v>
      </c>
      <c r="U82">
        <v>22301358</v>
      </c>
    </row>
    <row r="83" spans="1:21" x14ac:dyDescent="0.25">
      <c r="A83" t="s">
        <v>1383</v>
      </c>
      <c r="B83" t="s">
        <v>1384</v>
      </c>
      <c r="C83" t="s">
        <v>1385</v>
      </c>
      <c r="D83" t="s">
        <v>55</v>
      </c>
      <c r="E83" t="s">
        <v>3</v>
      </c>
      <c r="F83" t="s">
        <v>31</v>
      </c>
      <c r="G83" t="s">
        <v>56</v>
      </c>
      <c r="H83" t="s">
        <v>2</v>
      </c>
      <c r="I83">
        <v>11901</v>
      </c>
      <c r="J83" t="s">
        <v>869</v>
      </c>
      <c r="K83" t="s">
        <v>669</v>
      </c>
      <c r="L83" t="s">
        <v>55</v>
      </c>
      <c r="M83" t="s">
        <v>784</v>
      </c>
      <c r="N83" t="s">
        <v>1386</v>
      </c>
      <c r="O83" t="s">
        <v>705</v>
      </c>
      <c r="P83">
        <v>27714243</v>
      </c>
      <c r="Q83" t="s">
        <v>780</v>
      </c>
      <c r="R83" t="s">
        <v>1387</v>
      </c>
      <c r="S83" s="379">
        <v>83141483</v>
      </c>
      <c r="T83" t="s">
        <v>1388</v>
      </c>
      <c r="U83">
        <v>27719646</v>
      </c>
    </row>
    <row r="84" spans="1:21" x14ac:dyDescent="0.25">
      <c r="A84" t="s">
        <v>1389</v>
      </c>
      <c r="B84" t="s">
        <v>1390</v>
      </c>
      <c r="C84" t="s">
        <v>1391</v>
      </c>
      <c r="D84" t="s">
        <v>47</v>
      </c>
      <c r="E84" t="s">
        <v>6</v>
      </c>
      <c r="F84" t="s">
        <v>34</v>
      </c>
      <c r="G84" t="s">
        <v>3</v>
      </c>
      <c r="H84" t="s">
        <v>6</v>
      </c>
      <c r="I84">
        <v>30205</v>
      </c>
      <c r="J84" t="s">
        <v>638</v>
      </c>
      <c r="K84" t="s">
        <v>47</v>
      </c>
      <c r="L84" t="s">
        <v>681</v>
      </c>
      <c r="M84" t="s">
        <v>1392</v>
      </c>
      <c r="N84" t="s">
        <v>1393</v>
      </c>
      <c r="O84" t="s">
        <v>705</v>
      </c>
      <c r="P84">
        <v>25745990</v>
      </c>
      <c r="Q84">
        <v>25745990</v>
      </c>
      <c r="R84" t="s">
        <v>1394</v>
      </c>
      <c r="S84" s="379">
        <v>25745990</v>
      </c>
      <c r="T84" t="s">
        <v>796</v>
      </c>
      <c r="U84">
        <v>25750123</v>
      </c>
    </row>
    <row r="85" spans="1:21" x14ac:dyDescent="0.25">
      <c r="A85" t="s">
        <v>1395</v>
      </c>
      <c r="B85" t="s">
        <v>1396</v>
      </c>
      <c r="C85" t="s">
        <v>1397</v>
      </c>
      <c r="D85" t="s">
        <v>35</v>
      </c>
      <c r="E85" t="s">
        <v>2</v>
      </c>
      <c r="F85" t="s">
        <v>32</v>
      </c>
      <c r="G85" t="s">
        <v>3</v>
      </c>
      <c r="H85" t="s">
        <v>7</v>
      </c>
      <c r="I85">
        <v>20206</v>
      </c>
      <c r="J85" t="s">
        <v>591</v>
      </c>
      <c r="K85" t="s">
        <v>36</v>
      </c>
      <c r="L85" t="s">
        <v>673</v>
      </c>
      <c r="M85" t="s">
        <v>175</v>
      </c>
      <c r="N85" t="s">
        <v>1398</v>
      </c>
      <c r="O85" t="s">
        <v>705</v>
      </c>
      <c r="P85">
        <v>24450793</v>
      </c>
      <c r="Q85">
        <v>24450793</v>
      </c>
      <c r="R85" t="s">
        <v>1399</v>
      </c>
      <c r="S85" s="379">
        <v>24450397</v>
      </c>
      <c r="T85" t="s">
        <v>872</v>
      </c>
      <c r="U85">
        <v>24456978</v>
      </c>
    </row>
    <row r="86" spans="1:21" x14ac:dyDescent="0.25">
      <c r="A86" t="s">
        <v>1400</v>
      </c>
      <c r="B86" t="s">
        <v>1401</v>
      </c>
      <c r="C86" t="s">
        <v>1402</v>
      </c>
      <c r="D86" t="s">
        <v>35</v>
      </c>
      <c r="E86" t="s">
        <v>6</v>
      </c>
      <c r="F86" t="s">
        <v>32</v>
      </c>
      <c r="G86" t="s">
        <v>7</v>
      </c>
      <c r="H86" t="s">
        <v>8</v>
      </c>
      <c r="I86">
        <v>20607</v>
      </c>
      <c r="J86" t="s">
        <v>740</v>
      </c>
      <c r="K86" t="s">
        <v>36</v>
      </c>
      <c r="L86" t="s">
        <v>674</v>
      </c>
      <c r="M86" t="s">
        <v>1403</v>
      </c>
      <c r="N86" t="s">
        <v>1404</v>
      </c>
      <c r="O86" t="s">
        <v>705</v>
      </c>
      <c r="P86">
        <v>21014017</v>
      </c>
      <c r="Q86" t="s">
        <v>780</v>
      </c>
      <c r="R86" t="s">
        <v>1405</v>
      </c>
      <c r="S86" s="379">
        <v>89928750</v>
      </c>
      <c r="T86" t="s">
        <v>1406</v>
      </c>
      <c r="U86">
        <v>24511520</v>
      </c>
    </row>
    <row r="87" spans="1:21" x14ac:dyDescent="0.25">
      <c r="A87" t="s">
        <v>1407</v>
      </c>
      <c r="B87" t="s">
        <v>1408</v>
      </c>
      <c r="C87" t="s">
        <v>1409</v>
      </c>
      <c r="D87" t="s">
        <v>59</v>
      </c>
      <c r="E87" t="s">
        <v>2</v>
      </c>
      <c r="F87" t="s">
        <v>46</v>
      </c>
      <c r="G87" t="s">
        <v>7</v>
      </c>
      <c r="H87" t="s">
        <v>2</v>
      </c>
      <c r="I87">
        <v>50601</v>
      </c>
      <c r="J87" t="s">
        <v>210</v>
      </c>
      <c r="K87" t="s">
        <v>676</v>
      </c>
      <c r="L87" t="s">
        <v>59</v>
      </c>
      <c r="M87" t="s">
        <v>59</v>
      </c>
      <c r="N87" t="s">
        <v>59</v>
      </c>
      <c r="O87" t="s">
        <v>705</v>
      </c>
      <c r="P87">
        <v>26689015</v>
      </c>
      <c r="Q87" t="s">
        <v>780</v>
      </c>
      <c r="R87" t="s">
        <v>1410</v>
      </c>
      <c r="S87" s="379">
        <v>26689015</v>
      </c>
      <c r="T87" t="s">
        <v>790</v>
      </c>
      <c r="U87">
        <v>26692611</v>
      </c>
    </row>
    <row r="88" spans="1:21" x14ac:dyDescent="0.25">
      <c r="A88" t="s">
        <v>1411</v>
      </c>
      <c r="B88" t="s">
        <v>1412</v>
      </c>
      <c r="C88" t="s">
        <v>1413</v>
      </c>
      <c r="D88" t="s">
        <v>36</v>
      </c>
      <c r="E88" t="s">
        <v>10</v>
      </c>
      <c r="F88" t="s">
        <v>32</v>
      </c>
      <c r="G88" t="s">
        <v>6</v>
      </c>
      <c r="H88" t="s">
        <v>2</v>
      </c>
      <c r="I88">
        <v>20501</v>
      </c>
      <c r="J88" t="s">
        <v>202</v>
      </c>
      <c r="K88" t="s">
        <v>36</v>
      </c>
      <c r="L88" t="s">
        <v>1414</v>
      </c>
      <c r="M88" t="s">
        <v>1414</v>
      </c>
      <c r="N88" t="s">
        <v>1415</v>
      </c>
      <c r="O88" t="s">
        <v>705</v>
      </c>
      <c r="P88">
        <v>24461215</v>
      </c>
      <c r="Q88">
        <v>24461255</v>
      </c>
      <c r="R88" t="s">
        <v>1416</v>
      </c>
      <c r="S88" s="379">
        <v>24461215</v>
      </c>
      <c r="T88" t="s">
        <v>1417</v>
      </c>
      <c r="U88">
        <v>24465922</v>
      </c>
    </row>
    <row r="89" spans="1:21" x14ac:dyDescent="0.25">
      <c r="A89" t="s">
        <v>1418</v>
      </c>
      <c r="B89" t="s">
        <v>1419</v>
      </c>
      <c r="C89" t="s">
        <v>1420</v>
      </c>
      <c r="D89" t="s">
        <v>899</v>
      </c>
      <c r="E89" t="s">
        <v>3</v>
      </c>
      <c r="F89" t="s">
        <v>32</v>
      </c>
      <c r="G89" t="s">
        <v>12</v>
      </c>
      <c r="H89" t="s">
        <v>3</v>
      </c>
      <c r="I89">
        <v>21002</v>
      </c>
      <c r="J89" t="s">
        <v>254</v>
      </c>
      <c r="K89" t="s">
        <v>36</v>
      </c>
      <c r="L89" t="s">
        <v>899</v>
      </c>
      <c r="M89" t="s">
        <v>1421</v>
      </c>
      <c r="N89" t="s">
        <v>1422</v>
      </c>
      <c r="O89" t="s">
        <v>705</v>
      </c>
      <c r="P89">
        <v>24757122</v>
      </c>
      <c r="Q89">
        <v>24757122</v>
      </c>
      <c r="R89" t="s">
        <v>1423</v>
      </c>
      <c r="S89" s="379">
        <v>24757122</v>
      </c>
      <c r="T89" t="s">
        <v>1424</v>
      </c>
      <c r="U89">
        <v>24755008</v>
      </c>
    </row>
    <row r="90" spans="1:21" x14ac:dyDescent="0.25">
      <c r="A90" t="s">
        <v>1425</v>
      </c>
      <c r="B90" t="s">
        <v>1426</v>
      </c>
      <c r="C90" t="s">
        <v>1427</v>
      </c>
      <c r="D90" t="s">
        <v>53</v>
      </c>
      <c r="E90" t="s">
        <v>2</v>
      </c>
      <c r="F90" t="s">
        <v>46</v>
      </c>
      <c r="G90" t="s">
        <v>12</v>
      </c>
      <c r="H90" t="s">
        <v>2</v>
      </c>
      <c r="I90">
        <v>51001</v>
      </c>
      <c r="J90" t="s">
        <v>221</v>
      </c>
      <c r="K90" t="s">
        <v>676</v>
      </c>
      <c r="L90" t="s">
        <v>682</v>
      </c>
      <c r="M90" t="s">
        <v>682</v>
      </c>
      <c r="N90" t="s">
        <v>1428</v>
      </c>
      <c r="O90" t="s">
        <v>705</v>
      </c>
      <c r="P90">
        <v>86312380</v>
      </c>
      <c r="Q90" t="s">
        <v>780</v>
      </c>
      <c r="R90" t="s">
        <v>1429</v>
      </c>
      <c r="S90" s="379">
        <v>83572722</v>
      </c>
      <c r="T90" t="s">
        <v>873</v>
      </c>
      <c r="U90">
        <v>26799174</v>
      </c>
    </row>
    <row r="91" spans="1:21" x14ac:dyDescent="0.25">
      <c r="A91" t="s">
        <v>1430</v>
      </c>
      <c r="B91" t="s">
        <v>1431</v>
      </c>
      <c r="C91" t="s">
        <v>1432</v>
      </c>
      <c r="D91" t="s">
        <v>37</v>
      </c>
      <c r="E91" t="s">
        <v>8</v>
      </c>
      <c r="F91" t="s">
        <v>38</v>
      </c>
      <c r="G91" t="s">
        <v>2</v>
      </c>
      <c r="H91" t="s">
        <v>4</v>
      </c>
      <c r="I91">
        <v>70103</v>
      </c>
      <c r="J91" t="s">
        <v>594</v>
      </c>
      <c r="K91" t="s">
        <v>37</v>
      </c>
      <c r="L91" t="s">
        <v>37</v>
      </c>
      <c r="M91" t="s">
        <v>1433</v>
      </c>
      <c r="N91" t="s">
        <v>1434</v>
      </c>
      <c r="O91" t="s">
        <v>705</v>
      </c>
      <c r="P91">
        <v>27971909</v>
      </c>
      <c r="Q91">
        <v>27971909</v>
      </c>
      <c r="R91" t="s">
        <v>1435</v>
      </c>
      <c r="S91" s="379">
        <v>27971909</v>
      </c>
      <c r="T91" t="s">
        <v>1436</v>
      </c>
      <c r="U91">
        <v>27972815</v>
      </c>
    </row>
    <row r="92" spans="1:21" x14ac:dyDescent="0.25">
      <c r="A92" t="s">
        <v>1437</v>
      </c>
      <c r="B92" t="s">
        <v>1438</v>
      </c>
      <c r="C92" t="s">
        <v>1439</v>
      </c>
      <c r="D92" t="s">
        <v>33</v>
      </c>
      <c r="E92" t="s">
        <v>4</v>
      </c>
      <c r="F92" t="s">
        <v>31</v>
      </c>
      <c r="G92" t="s">
        <v>7</v>
      </c>
      <c r="H92" t="s">
        <v>7</v>
      </c>
      <c r="I92">
        <v>10606</v>
      </c>
      <c r="J92" t="s">
        <v>493</v>
      </c>
      <c r="K92" t="s">
        <v>669</v>
      </c>
      <c r="L92" t="s">
        <v>1378</v>
      </c>
      <c r="M92" t="s">
        <v>1440</v>
      </c>
      <c r="N92" t="s">
        <v>1440</v>
      </c>
      <c r="O92" t="s">
        <v>705</v>
      </c>
      <c r="P92">
        <v>86919111</v>
      </c>
      <c r="Q92">
        <v>25402450</v>
      </c>
      <c r="R92" t="s">
        <v>1441</v>
      </c>
      <c r="S92" s="379">
        <v>86919111</v>
      </c>
      <c r="T92" t="s">
        <v>1382</v>
      </c>
      <c r="U92">
        <v>22301358</v>
      </c>
    </row>
    <row r="93" spans="1:21" x14ac:dyDescent="0.25">
      <c r="A93" t="s">
        <v>1442</v>
      </c>
      <c r="B93" t="s">
        <v>1443</v>
      </c>
      <c r="C93" t="s">
        <v>1444</v>
      </c>
      <c r="D93" t="s">
        <v>62</v>
      </c>
      <c r="E93" t="s">
        <v>7</v>
      </c>
      <c r="F93" t="s">
        <v>38</v>
      </c>
      <c r="G93" t="s">
        <v>3</v>
      </c>
      <c r="H93" t="s">
        <v>4</v>
      </c>
      <c r="I93">
        <v>70203</v>
      </c>
      <c r="J93" t="s">
        <v>769</v>
      </c>
      <c r="K93" t="s">
        <v>37</v>
      </c>
      <c r="L93" t="s">
        <v>678</v>
      </c>
      <c r="M93" t="s">
        <v>1445</v>
      </c>
      <c r="N93" t="s">
        <v>1446</v>
      </c>
      <c r="O93" t="s">
        <v>705</v>
      </c>
      <c r="P93">
        <v>27098328</v>
      </c>
      <c r="Q93">
        <v>44092714</v>
      </c>
      <c r="R93" t="s">
        <v>1447</v>
      </c>
      <c r="S93" s="379">
        <v>27098328</v>
      </c>
      <c r="T93" t="s">
        <v>1448</v>
      </c>
      <c r="U93">
        <v>44092714</v>
      </c>
    </row>
    <row r="94" spans="1:21" x14ac:dyDescent="0.25">
      <c r="A94" t="s">
        <v>1449</v>
      </c>
      <c r="B94" t="s">
        <v>1450</v>
      </c>
      <c r="C94" t="s">
        <v>1451</v>
      </c>
      <c r="D94" t="s">
        <v>36</v>
      </c>
      <c r="E94" t="s">
        <v>5</v>
      </c>
      <c r="F94" t="s">
        <v>32</v>
      </c>
      <c r="G94" t="s">
        <v>2</v>
      </c>
      <c r="H94" t="s">
        <v>10</v>
      </c>
      <c r="I94">
        <v>20108</v>
      </c>
      <c r="J94" t="s">
        <v>256</v>
      </c>
      <c r="K94" t="s">
        <v>36</v>
      </c>
      <c r="L94" t="s">
        <v>36</v>
      </c>
      <c r="M94" t="s">
        <v>175</v>
      </c>
      <c r="N94" t="s">
        <v>175</v>
      </c>
      <c r="O94" t="s">
        <v>705</v>
      </c>
      <c r="P94">
        <v>21027983</v>
      </c>
      <c r="Q94" t="s">
        <v>780</v>
      </c>
      <c r="R94" t="s">
        <v>1452</v>
      </c>
      <c r="S94" s="379">
        <v>21027983</v>
      </c>
      <c r="T94" t="s">
        <v>1453</v>
      </c>
      <c r="U94">
        <v>24302406</v>
      </c>
    </row>
    <row r="95" spans="1:21" x14ac:dyDescent="0.25">
      <c r="A95" t="s">
        <v>1454</v>
      </c>
      <c r="B95" t="s">
        <v>1455</v>
      </c>
      <c r="C95" t="s">
        <v>1456</v>
      </c>
      <c r="D95" t="s">
        <v>899</v>
      </c>
      <c r="E95" t="s">
        <v>3</v>
      </c>
      <c r="F95" t="s">
        <v>32</v>
      </c>
      <c r="G95" t="s">
        <v>12</v>
      </c>
      <c r="H95" t="s">
        <v>10</v>
      </c>
      <c r="I95">
        <v>21008</v>
      </c>
      <c r="J95" t="s">
        <v>312</v>
      </c>
      <c r="K95" t="s">
        <v>36</v>
      </c>
      <c r="L95" t="s">
        <v>899</v>
      </c>
      <c r="M95" t="s">
        <v>1457</v>
      </c>
      <c r="N95" t="s">
        <v>1457</v>
      </c>
      <c r="O95" t="s">
        <v>705</v>
      </c>
      <c r="P95">
        <v>24689930</v>
      </c>
      <c r="Q95">
        <v>24689930</v>
      </c>
      <c r="R95" t="s">
        <v>1458</v>
      </c>
      <c r="S95" s="379">
        <v>24689331</v>
      </c>
      <c r="T95" t="s">
        <v>1424</v>
      </c>
      <c r="U95">
        <v>24755008</v>
      </c>
    </row>
  </sheetData>
  <sheetProtection algorithmName="SHA-512" hashValue="yCZEc6poiERxuihZD5scgQOw8fsLVtCo6FFocrkkSBjIz016teyNQ7hm/kk0xo6MWDwGwpps0VvJQqkCXhsCtQ==" saltValue="4gaSkbJ0mN3yXtWpUOsnDA==" spinCount="100000" sheet="1" objects="1" scenarios="1"/>
  <autoFilter ref="A2:U95" xr:uid="{00000000-0009-0000-0000-000001000000}">
    <sortState xmlns:xlrd2="http://schemas.microsoft.com/office/spreadsheetml/2017/richdata2" ref="A3:U95">
      <sortCondition ref="A3:A95"/>
    </sortState>
  </autoFilter>
  <sortState xmlns:xlrd2="http://schemas.microsoft.com/office/spreadsheetml/2017/richdata2" ref="A3:U95">
    <sortCondition ref="A3:A9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E92"/>
  <sheetViews>
    <sheetView showGridLines="0" tabSelected="1" zoomScale="95" zoomScaleNormal="95" workbookViewId="0"/>
  </sheetViews>
  <sheetFormatPr baseColWidth="10" defaultColWidth="11.42578125" defaultRowHeight="15" x14ac:dyDescent="0.25"/>
  <cols>
    <col min="1" max="1" width="6.7109375" style="382" customWidth="1"/>
    <col min="2" max="2" width="43.140625" style="10" customWidth="1"/>
    <col min="3" max="3" width="63.85546875" style="10" customWidth="1"/>
    <col min="4" max="4" width="2.85546875" style="10" customWidth="1"/>
    <col min="5" max="5" width="45" style="10" customWidth="1"/>
    <col min="6" max="16384" width="11.42578125" style="8"/>
  </cols>
  <sheetData>
    <row r="1" spans="1:5" x14ac:dyDescent="0.25">
      <c r="A1" s="382">
        <v>1</v>
      </c>
    </row>
    <row r="2" spans="1:5" ht="33.75" x14ac:dyDescent="0.5">
      <c r="A2" s="382">
        <v>2</v>
      </c>
      <c r="B2" s="466" t="s">
        <v>856</v>
      </c>
      <c r="C2" s="466"/>
      <c r="D2" s="466"/>
      <c r="E2" s="466"/>
    </row>
    <row r="3" spans="1:5" ht="31.5" x14ac:dyDescent="0.25">
      <c r="A3" s="382">
        <v>3</v>
      </c>
      <c r="B3" s="467" t="s">
        <v>908</v>
      </c>
      <c r="C3" s="467"/>
      <c r="D3" s="467"/>
      <c r="E3" s="467"/>
    </row>
    <row r="4" spans="1:5" ht="13.5" customHeight="1" x14ac:dyDescent="0.25">
      <c r="A4" s="382">
        <v>4</v>
      </c>
      <c r="D4" s="9"/>
      <c r="E4" s="468" t="s">
        <v>855</v>
      </c>
    </row>
    <row r="5" spans="1:5" ht="21.75" customHeight="1" x14ac:dyDescent="0.25">
      <c r="A5" s="382">
        <v>5</v>
      </c>
      <c r="B5" s="11" t="s">
        <v>67</v>
      </c>
      <c r="C5" s="264"/>
      <c r="D5" s="12"/>
      <c r="E5" s="469"/>
    </row>
    <row r="6" spans="1:5" ht="21.75" customHeight="1" x14ac:dyDescent="0.25">
      <c r="A6" s="382">
        <v>6</v>
      </c>
      <c r="B6" s="11" t="s">
        <v>14</v>
      </c>
      <c r="C6" s="265" t="str">
        <f>IFERROR(VLOOKUP(C5,datos,3,0),"")</f>
        <v/>
      </c>
      <c r="D6" s="12"/>
      <c r="E6" s="470" t="str">
        <f>CONCATENATE("4.",C7,"-",C5,"-",C6)</f>
        <v>4.--</v>
      </c>
    </row>
    <row r="7" spans="1:5" ht="21.75" customHeight="1" x14ac:dyDescent="0.25">
      <c r="A7" s="382">
        <v>7</v>
      </c>
      <c r="B7" s="11" t="s">
        <v>1</v>
      </c>
      <c r="C7" s="13" t="str">
        <f>IFERROR(VLOOKUP(C5,datos,2,0),"")</f>
        <v/>
      </c>
      <c r="D7" s="12"/>
      <c r="E7" s="471"/>
    </row>
    <row r="8" spans="1:5" ht="21" customHeight="1" x14ac:dyDescent="0.25">
      <c r="A8" s="382">
        <v>8</v>
      </c>
      <c r="B8" s="11"/>
      <c r="D8" s="12"/>
      <c r="E8" s="14"/>
    </row>
    <row r="9" spans="1:5" ht="21" customHeight="1" x14ac:dyDescent="0.25">
      <c r="A9" s="382">
        <v>9</v>
      </c>
      <c r="B9" s="11" t="s">
        <v>806</v>
      </c>
      <c r="C9" s="266" t="str">
        <f>IFERROR(VLOOKUP(C5,datos,16,0),"")</f>
        <v/>
      </c>
      <c r="D9" s="15"/>
    </row>
    <row r="10" spans="1:5" ht="21" customHeight="1" x14ac:dyDescent="0.25">
      <c r="A10" s="382">
        <v>10</v>
      </c>
      <c r="B10" s="11" t="s">
        <v>807</v>
      </c>
      <c r="C10" s="266" t="str">
        <f>IFERROR(VLOOKUP(C5,datos,17,0),"")</f>
        <v/>
      </c>
      <c r="D10" s="15"/>
    </row>
    <row r="11" spans="1:5" ht="21" customHeight="1" x14ac:dyDescent="0.25">
      <c r="A11" s="382">
        <v>11</v>
      </c>
      <c r="B11" s="11"/>
      <c r="C11" s="16"/>
      <c r="D11" s="15"/>
      <c r="E11" s="17" t="s">
        <v>808</v>
      </c>
    </row>
    <row r="12" spans="1:5" ht="21" customHeight="1" x14ac:dyDescent="0.25">
      <c r="A12" s="382">
        <v>12</v>
      </c>
      <c r="B12" s="11" t="s">
        <v>809</v>
      </c>
      <c r="C12" s="267" t="str">
        <f>IFERROR(VLOOKUP(C13,prov,2,0),"")</f>
        <v/>
      </c>
      <c r="D12" s="18"/>
    </row>
    <row r="13" spans="1:5" ht="21" customHeight="1" x14ac:dyDescent="0.25">
      <c r="A13" s="382">
        <v>13</v>
      </c>
      <c r="B13" s="11" t="s">
        <v>111</v>
      </c>
      <c r="C13" s="19" t="str">
        <f>IFERROR(VLOOKUP(C5,datos,9,0),"")</f>
        <v/>
      </c>
      <c r="D13" s="18"/>
    </row>
    <row r="14" spans="1:5" ht="21" customHeight="1" x14ac:dyDescent="0.25">
      <c r="A14" s="382">
        <v>14</v>
      </c>
      <c r="B14" s="20" t="s">
        <v>9</v>
      </c>
      <c r="C14" s="268" t="str">
        <f>IFERROR(VLOOKUP(C5,datos,15,0),"")</f>
        <v/>
      </c>
      <c r="D14" s="21"/>
    </row>
    <row r="15" spans="1:5" ht="21" customHeight="1" x14ac:dyDescent="0.25">
      <c r="A15" s="382">
        <v>15</v>
      </c>
      <c r="B15" s="20" t="s">
        <v>66</v>
      </c>
      <c r="C15" s="268" t="str">
        <f>IFERROR(VLOOKUP(C5,datos,4,0),"")</f>
        <v/>
      </c>
      <c r="D15" s="21"/>
    </row>
    <row r="16" spans="1:5" ht="21" customHeight="1" x14ac:dyDescent="0.25">
      <c r="A16" s="382">
        <v>16</v>
      </c>
      <c r="B16" s="20" t="s">
        <v>13</v>
      </c>
      <c r="C16" s="269" t="str">
        <f>IFERROR(VLOOKUP(C5,datos,5,0),"")</f>
        <v/>
      </c>
      <c r="D16" s="21"/>
      <c r="E16" s="17" t="s">
        <v>810</v>
      </c>
    </row>
    <row r="17" spans="1:5" ht="21" customHeight="1" x14ac:dyDescent="0.25">
      <c r="A17" s="382">
        <v>17</v>
      </c>
      <c r="B17" s="22"/>
      <c r="C17" s="22"/>
    </row>
    <row r="18" spans="1:5" ht="21" customHeight="1" x14ac:dyDescent="0.25">
      <c r="A18" s="382">
        <v>18</v>
      </c>
      <c r="B18" s="11" t="s">
        <v>811</v>
      </c>
      <c r="C18" s="270" t="str">
        <f>IFERROR(VLOOKUP(C5,datos,18,0),"")</f>
        <v/>
      </c>
      <c r="D18" s="23"/>
      <c r="E18" s="8"/>
    </row>
    <row r="19" spans="1:5" ht="21" customHeight="1" x14ac:dyDescent="0.25">
      <c r="A19" s="382">
        <v>19</v>
      </c>
      <c r="B19" s="11" t="s">
        <v>812</v>
      </c>
      <c r="C19" s="266" t="str">
        <f>IFERROR(VLOOKUP(C5,datos,19,0),"")</f>
        <v/>
      </c>
      <c r="D19" s="24"/>
      <c r="E19" s="8"/>
    </row>
    <row r="20" spans="1:5" ht="21" customHeight="1" x14ac:dyDescent="0.25">
      <c r="A20" s="382">
        <v>20</v>
      </c>
      <c r="B20" s="11" t="s">
        <v>813</v>
      </c>
      <c r="C20" s="270" t="str">
        <f>IFERROR(VLOOKUP(C5,datos,20,0),"")</f>
        <v/>
      </c>
      <c r="D20" s="21"/>
      <c r="E20" s="8"/>
    </row>
    <row r="21" spans="1:5" ht="21" customHeight="1" x14ac:dyDescent="0.25">
      <c r="A21" s="382">
        <v>21</v>
      </c>
      <c r="B21" s="11" t="s">
        <v>814</v>
      </c>
      <c r="C21" s="266" t="str">
        <f>IFERROR(VLOOKUP(C5,datos,21,0),"")</f>
        <v/>
      </c>
      <c r="E21" s="17" t="s">
        <v>815</v>
      </c>
    </row>
    <row r="22" spans="1:5" ht="21" customHeight="1" x14ac:dyDescent="0.25">
      <c r="B22" s="25"/>
      <c r="E22" s="8"/>
    </row>
    <row r="23" spans="1:5" x14ac:dyDescent="0.25">
      <c r="A23" s="46"/>
      <c r="B23" s="26"/>
      <c r="C23" s="472" t="s">
        <v>824</v>
      </c>
      <c r="D23" s="473"/>
      <c r="E23" s="474"/>
    </row>
    <row r="24" spans="1:5" x14ac:dyDescent="0.25">
      <c r="C24" s="475"/>
      <c r="D24" s="476"/>
      <c r="E24" s="477"/>
    </row>
    <row r="25" spans="1:5" x14ac:dyDescent="0.25">
      <c r="C25" s="475"/>
      <c r="D25" s="476"/>
      <c r="E25" s="477"/>
    </row>
    <row r="26" spans="1:5" x14ac:dyDescent="0.25">
      <c r="C26" s="475"/>
      <c r="D26" s="476"/>
      <c r="E26" s="477"/>
    </row>
    <row r="27" spans="1:5" x14ac:dyDescent="0.25">
      <c r="C27" s="478"/>
      <c r="D27" s="479"/>
      <c r="E27" s="480"/>
    </row>
    <row r="28" spans="1:5" ht="17.25" customHeight="1" x14ac:dyDescent="0.25">
      <c r="E28" s="8"/>
    </row>
    <row r="29" spans="1:5" ht="17.25" customHeight="1" x14ac:dyDescent="0.25">
      <c r="E29" s="8"/>
    </row>
    <row r="30" spans="1:5" ht="17.25" customHeight="1" x14ac:dyDescent="0.25">
      <c r="E30" s="8"/>
    </row>
    <row r="31" spans="1:5" ht="17.25" customHeight="1" x14ac:dyDescent="0.25">
      <c r="E31" s="8"/>
    </row>
    <row r="32" spans="1:5" x14ac:dyDescent="0.25">
      <c r="E32" s="8"/>
    </row>
    <row r="87" ht="1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5" customHeight="1" x14ac:dyDescent="0.25"/>
  </sheetData>
  <sheetProtection algorithmName="SHA-512" hashValue="VrxlnO9PuonZRXQKVJojDFo/7cBOp03up07V5g1bcCdFo4h4QmIIgcyyWVK3B7bifowX9MvCpXGU6jVsotEm6g==" saltValue="BXYNnr7grbOLfdbSwIxZhw==" spinCount="100000" sheet="1" objects="1" scenarios="1"/>
  <mergeCells count="5">
    <mergeCell ref="B2:E2"/>
    <mergeCell ref="B3:E3"/>
    <mergeCell ref="E4:E5"/>
    <mergeCell ref="E6:E7"/>
    <mergeCell ref="C23:E27"/>
  </mergeCells>
  <conditionalFormatting sqref="C6 C13:C16">
    <cfRule type="cellIs" dxfId="53" priority="4" operator="equal">
      <formula>#N/A</formula>
    </cfRule>
  </conditionalFormatting>
  <conditionalFormatting sqref="C9:C11">
    <cfRule type="cellIs" dxfId="52" priority="5" operator="equal">
      <formula>#N/A</formula>
    </cfRule>
  </conditionalFormatting>
  <conditionalFormatting sqref="C19">
    <cfRule type="cellIs" dxfId="51" priority="2" operator="equal">
      <formula>#N/A</formula>
    </cfRule>
  </conditionalFormatting>
  <conditionalFormatting sqref="C21">
    <cfRule type="cellIs" dxfId="50" priority="1" operator="equal">
      <formula>#N/A</formula>
    </cfRule>
  </conditionalFormatting>
  <conditionalFormatting sqref="C9:D16">
    <cfRule type="cellIs" dxfId="49" priority="3" operator="equal">
      <formula>#N/A</formula>
    </cfRule>
  </conditionalFormatting>
  <printOptions horizontalCentered="1"/>
  <pageMargins left="0.39370078740157483" right="0.39370078740157483" top="0.86614173228346458" bottom="0.43307086614173229" header="0.31496062992125984" footer="0.19685039370078741"/>
  <pageSetup scale="84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pageSetUpPr fitToPage="1"/>
  </sheetPr>
  <dimension ref="A1:T24"/>
  <sheetViews>
    <sheetView showGridLines="0" zoomScale="95" zoomScaleNormal="95" workbookViewId="0"/>
  </sheetViews>
  <sheetFormatPr baseColWidth="10" defaultColWidth="11.42578125" defaultRowHeight="15" x14ac:dyDescent="0.25"/>
  <cols>
    <col min="1" max="1" width="7.5703125" style="27" customWidth="1"/>
    <col min="2" max="2" width="41.5703125" style="8" customWidth="1"/>
    <col min="3" max="14" width="8.140625" style="8" customWidth="1"/>
    <col min="15" max="16384" width="11.42578125" style="8"/>
  </cols>
  <sheetData>
    <row r="1" spans="1:20" ht="18" customHeight="1" x14ac:dyDescent="0.3">
      <c r="A1" s="382">
        <v>1</v>
      </c>
      <c r="B1" s="119" t="s">
        <v>112</v>
      </c>
      <c r="C1" s="237"/>
      <c r="D1" s="237"/>
      <c r="E1" s="237"/>
      <c r="F1" s="237"/>
      <c r="G1" s="237"/>
      <c r="H1" s="237"/>
    </row>
    <row r="2" spans="1:20" ht="18" customHeight="1" x14ac:dyDescent="0.3">
      <c r="A2" s="382">
        <v>2</v>
      </c>
      <c r="B2" s="119" t="s">
        <v>103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</row>
    <row r="3" spans="1:20" ht="19.5" thickBot="1" x14ac:dyDescent="0.35">
      <c r="A3" s="382">
        <v>3</v>
      </c>
      <c r="B3" s="381" t="s">
        <v>857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4"/>
      <c r="P3" s="214"/>
      <c r="Q3" s="214"/>
      <c r="R3" s="214"/>
      <c r="S3" s="214"/>
      <c r="T3" s="214"/>
    </row>
    <row r="4" spans="1:20" ht="21.75" customHeight="1" thickTop="1" x14ac:dyDescent="0.25">
      <c r="A4" s="382">
        <v>4</v>
      </c>
      <c r="B4" s="493" t="s">
        <v>822</v>
      </c>
      <c r="C4" s="495" t="s">
        <v>0</v>
      </c>
      <c r="D4" s="491"/>
      <c r="E4" s="491"/>
      <c r="F4" s="490" t="s">
        <v>895</v>
      </c>
      <c r="G4" s="491"/>
      <c r="H4" s="492"/>
      <c r="I4" s="490" t="s">
        <v>896</v>
      </c>
      <c r="J4" s="491"/>
      <c r="K4" s="492"/>
      <c r="L4" s="490" t="s">
        <v>1459</v>
      </c>
      <c r="M4" s="491"/>
      <c r="N4" s="491"/>
    </row>
    <row r="5" spans="1:20" ht="30" customHeight="1" thickBot="1" x14ac:dyDescent="0.3">
      <c r="A5" s="382">
        <v>5</v>
      </c>
      <c r="B5" s="494"/>
      <c r="C5" s="216" t="s">
        <v>0</v>
      </c>
      <c r="D5" s="64" t="s">
        <v>18</v>
      </c>
      <c r="E5" s="197" t="s">
        <v>17</v>
      </c>
      <c r="F5" s="195" t="s">
        <v>0</v>
      </c>
      <c r="G5" s="64" t="s">
        <v>18</v>
      </c>
      <c r="H5" s="197" t="s">
        <v>17</v>
      </c>
      <c r="I5" s="195" t="s">
        <v>0</v>
      </c>
      <c r="J5" s="64" t="s">
        <v>18</v>
      </c>
      <c r="K5" s="197" t="s">
        <v>17</v>
      </c>
      <c r="L5" s="195" t="s">
        <v>0</v>
      </c>
      <c r="M5" s="64" t="s">
        <v>18</v>
      </c>
      <c r="N5" s="197" t="s">
        <v>17</v>
      </c>
    </row>
    <row r="6" spans="1:20" ht="24.75" customHeight="1" thickTop="1" thickBot="1" x14ac:dyDescent="0.3">
      <c r="A6" s="382">
        <v>6</v>
      </c>
      <c r="B6" s="238" t="s">
        <v>860</v>
      </c>
      <c r="C6" s="239">
        <f>+D6+E6</f>
        <v>0</v>
      </c>
      <c r="D6" s="240">
        <f>+G6+J6+M6</f>
        <v>0</v>
      </c>
      <c r="E6" s="241">
        <f>+H6+K6+N6</f>
        <v>0</v>
      </c>
      <c r="F6" s="242">
        <f>+G6+H6</f>
        <v>0</v>
      </c>
      <c r="G6" s="274"/>
      <c r="H6" s="275"/>
      <c r="I6" s="242">
        <f>+J6+K6</f>
        <v>0</v>
      </c>
      <c r="J6" s="274"/>
      <c r="K6" s="275"/>
      <c r="L6" s="242">
        <f>+M6+N6</f>
        <v>0</v>
      </c>
      <c r="M6" s="274"/>
      <c r="N6" s="286"/>
    </row>
    <row r="7" spans="1:20" ht="22.5" customHeight="1" x14ac:dyDescent="0.25">
      <c r="A7" s="382">
        <v>7</v>
      </c>
      <c r="B7" s="243" t="s">
        <v>861</v>
      </c>
      <c r="C7" s="235">
        <f>D7+E7</f>
        <v>0</v>
      </c>
      <c r="D7" s="236">
        <f>G7+J7+M7</f>
        <v>0</v>
      </c>
      <c r="E7" s="244">
        <f>+H7+K7+N7</f>
        <v>0</v>
      </c>
      <c r="F7" s="220">
        <f>+G7+H7</f>
        <v>0</v>
      </c>
      <c r="G7" s="276"/>
      <c r="H7" s="277"/>
      <c r="I7" s="220">
        <f>+J7+K7</f>
        <v>0</v>
      </c>
      <c r="J7" s="276"/>
      <c r="K7" s="277"/>
      <c r="L7" s="220">
        <f>+M7+N7</f>
        <v>0</v>
      </c>
      <c r="M7" s="276"/>
      <c r="N7" s="287"/>
    </row>
    <row r="8" spans="1:20" ht="22.5" customHeight="1" x14ac:dyDescent="0.25">
      <c r="A8" s="382">
        <v>8</v>
      </c>
      <c r="B8" s="245" t="s">
        <v>862</v>
      </c>
      <c r="C8" s="221">
        <f t="shared" ref="C8" si="0">D8+E8</f>
        <v>0</v>
      </c>
      <c r="D8" s="222">
        <f>G8+J8+M8</f>
        <v>0</v>
      </c>
      <c r="E8" s="223">
        <f>+H8+K8+N8</f>
        <v>0</v>
      </c>
      <c r="F8" s="224">
        <f t="shared" ref="F8" si="1">+G8+H8</f>
        <v>0</v>
      </c>
      <c r="G8" s="278"/>
      <c r="H8" s="279"/>
      <c r="I8" s="224">
        <f t="shared" ref="I8" si="2">+J8+K8</f>
        <v>0</v>
      </c>
      <c r="J8" s="278"/>
      <c r="K8" s="279"/>
      <c r="L8" s="224">
        <f t="shared" ref="L8" si="3">+M8+N8</f>
        <v>0</v>
      </c>
      <c r="M8" s="278"/>
      <c r="N8" s="288"/>
    </row>
    <row r="9" spans="1:20" ht="22.5" customHeight="1" x14ac:dyDescent="0.25">
      <c r="A9" s="382">
        <v>9</v>
      </c>
      <c r="B9" s="245" t="s">
        <v>863</v>
      </c>
      <c r="C9" s="221">
        <f t="shared" ref="C9" si="4">D9+E9</f>
        <v>0</v>
      </c>
      <c r="D9" s="222">
        <f>G9+J9+M9</f>
        <v>0</v>
      </c>
      <c r="E9" s="223">
        <f>+H9+K9+N9</f>
        <v>0</v>
      </c>
      <c r="F9" s="224">
        <f t="shared" ref="F9" si="5">+G9+H9</f>
        <v>0</v>
      </c>
      <c r="G9" s="278"/>
      <c r="H9" s="279"/>
      <c r="I9" s="224">
        <f t="shared" ref="I9" si="6">+J9+K9</f>
        <v>0</v>
      </c>
      <c r="J9" s="278"/>
      <c r="K9" s="279"/>
      <c r="L9" s="224">
        <f t="shared" ref="L9" si="7">+M9+N9</f>
        <v>0</v>
      </c>
      <c r="M9" s="278"/>
      <c r="N9" s="288"/>
    </row>
    <row r="10" spans="1:20" ht="22.5" customHeight="1" x14ac:dyDescent="0.25">
      <c r="A10" s="382">
        <v>10</v>
      </c>
      <c r="B10" s="245" t="s">
        <v>854</v>
      </c>
      <c r="C10" s="221">
        <f t="shared" ref="C10" si="8">D10+E10</f>
        <v>0</v>
      </c>
      <c r="D10" s="222">
        <f>G10+J10+M10</f>
        <v>0</v>
      </c>
      <c r="E10" s="223">
        <f>+H10+K10+N10</f>
        <v>0</v>
      </c>
      <c r="F10" s="224">
        <f t="shared" ref="F10" si="9">+G10+H10</f>
        <v>0</v>
      </c>
      <c r="G10" s="278"/>
      <c r="H10" s="279"/>
      <c r="I10" s="224">
        <f t="shared" ref="I10" si="10">+J10+K10</f>
        <v>0</v>
      </c>
      <c r="J10" s="278"/>
      <c r="K10" s="279"/>
      <c r="L10" s="224">
        <f t="shared" ref="L10" si="11">+M10+N10</f>
        <v>0</v>
      </c>
      <c r="M10" s="278"/>
      <c r="N10" s="288"/>
    </row>
    <row r="11" spans="1:20" ht="22.5" customHeight="1" thickBot="1" x14ac:dyDescent="0.3">
      <c r="A11" s="382">
        <v>11</v>
      </c>
      <c r="B11" s="246" t="s">
        <v>864</v>
      </c>
      <c r="C11" s="247">
        <f t="shared" ref="C11" si="12">D11+E11</f>
        <v>0</v>
      </c>
      <c r="D11" s="248">
        <f>G11+J11+M11</f>
        <v>0</v>
      </c>
      <c r="E11" s="249">
        <f>+H11+K11+N11</f>
        <v>0</v>
      </c>
      <c r="F11" s="250">
        <f t="shared" ref="F11" si="13">+G11+H11</f>
        <v>0</v>
      </c>
      <c r="G11" s="280"/>
      <c r="H11" s="281"/>
      <c r="I11" s="250">
        <f t="shared" ref="I11" si="14">+J11+K11</f>
        <v>0</v>
      </c>
      <c r="J11" s="280"/>
      <c r="K11" s="281"/>
      <c r="L11" s="250">
        <f t="shared" ref="L11" si="15">+M11+N11</f>
        <v>0</v>
      </c>
      <c r="M11" s="280"/>
      <c r="N11" s="289"/>
    </row>
    <row r="12" spans="1:20" ht="24.75" customHeight="1" thickBot="1" x14ac:dyDescent="0.3">
      <c r="A12" s="382">
        <v>12</v>
      </c>
      <c r="B12" s="271" t="s">
        <v>865</v>
      </c>
      <c r="C12" s="251">
        <f>+D12+E12</f>
        <v>0</v>
      </c>
      <c r="D12" s="252">
        <f>((D6+D7+D8)-(D9+D10+D11))</f>
        <v>0</v>
      </c>
      <c r="E12" s="253">
        <f>((E6+E7+E8)-(E9+E10+E11))</f>
        <v>0</v>
      </c>
      <c r="F12" s="254">
        <f>+G12+H12</f>
        <v>0</v>
      </c>
      <c r="G12" s="252">
        <f>((G6+G7+G8)-(G9+G10+G11))</f>
        <v>0</v>
      </c>
      <c r="H12" s="255">
        <f>((H6+H7+H8)-(H9+H10+H11))</f>
        <v>0</v>
      </c>
      <c r="I12" s="254">
        <f>+J12+K12</f>
        <v>0</v>
      </c>
      <c r="J12" s="252">
        <f>((J6+J7+J8)-(J9+J10+J11))</f>
        <v>0</v>
      </c>
      <c r="K12" s="255">
        <f>((K6+K7+K8)-(K9+K10+K11))</f>
        <v>0</v>
      </c>
      <c r="L12" s="254">
        <f>+M12+N12</f>
        <v>0</v>
      </c>
      <c r="M12" s="252">
        <f>((M6+M7+M8)-(M9+M10+M11))</f>
        <v>0</v>
      </c>
      <c r="N12" s="253">
        <f>((N6+N7+N8)-(N9+N10+N11))</f>
        <v>0</v>
      </c>
    </row>
    <row r="13" spans="1:20" ht="24.75" customHeight="1" thickTop="1" x14ac:dyDescent="0.25">
      <c r="A13" s="382">
        <v>13</v>
      </c>
      <c r="B13" s="272" t="s">
        <v>866</v>
      </c>
      <c r="C13" s="219">
        <f t="shared" ref="C13:C14" si="16">D13+E13</f>
        <v>0</v>
      </c>
      <c r="D13" s="218">
        <f>G13+J13+M13</f>
        <v>0</v>
      </c>
      <c r="E13" s="219">
        <f>+H13+K13+N13</f>
        <v>0</v>
      </c>
      <c r="F13" s="220">
        <f t="shared" ref="F13:F14" si="17">+G13+H13</f>
        <v>0</v>
      </c>
      <c r="G13" s="282"/>
      <c r="H13" s="283"/>
      <c r="I13" s="220">
        <f t="shared" ref="I13:I14" si="18">+J13+K13</f>
        <v>0</v>
      </c>
      <c r="J13" s="282"/>
      <c r="K13" s="283"/>
      <c r="L13" s="220">
        <f t="shared" ref="L13:L14" si="19">+M13+N13</f>
        <v>0</v>
      </c>
      <c r="M13" s="282"/>
      <c r="N13" s="290"/>
    </row>
    <row r="14" spans="1:20" ht="24.75" customHeight="1" thickBot="1" x14ac:dyDescent="0.3">
      <c r="A14" s="382">
        <v>14</v>
      </c>
      <c r="B14" s="273" t="s">
        <v>867</v>
      </c>
      <c r="C14" s="227">
        <f t="shared" si="16"/>
        <v>0</v>
      </c>
      <c r="D14" s="226">
        <f>G14+J14+M14</f>
        <v>0</v>
      </c>
      <c r="E14" s="227">
        <f>+H14+K14+N14</f>
        <v>0</v>
      </c>
      <c r="F14" s="228">
        <f t="shared" si="17"/>
        <v>0</v>
      </c>
      <c r="G14" s="284"/>
      <c r="H14" s="285"/>
      <c r="I14" s="228">
        <f t="shared" si="18"/>
        <v>0</v>
      </c>
      <c r="J14" s="284"/>
      <c r="K14" s="285"/>
      <c r="L14" s="228">
        <f t="shared" si="19"/>
        <v>0</v>
      </c>
      <c r="M14" s="284"/>
      <c r="N14" s="291"/>
    </row>
    <row r="15" spans="1:20" ht="17.25" customHeight="1" thickTop="1" x14ac:dyDescent="0.25">
      <c r="A15" s="382">
        <v>15</v>
      </c>
      <c r="B15" s="496" t="str">
        <f>IF(Portada!C6="C.T.P. COVAO NOCTURNO","Si tiene estudiantes REPROBADOS indicar el detalle en Observaciones","")</f>
        <v/>
      </c>
      <c r="C15" s="256"/>
      <c r="D15" s="256"/>
      <c r="E15" s="182"/>
      <c r="F15" s="181"/>
      <c r="G15" s="257" t="str">
        <f>IF((G13+G14)=G12,"","XX")</f>
        <v/>
      </c>
      <c r="H15" s="257" t="str">
        <f>IF((H13+H14)=H12,"","XX")</f>
        <v/>
      </c>
      <c r="I15" s="257"/>
      <c r="J15" s="257" t="str">
        <f>IF((J13+J14)=J12,"","XX")</f>
        <v/>
      </c>
      <c r="K15" s="257" t="str">
        <f>IF((K13+K14)=K12,"","XX")</f>
        <v/>
      </c>
      <c r="L15" s="257"/>
      <c r="M15" s="257" t="str">
        <f>IF((M13+M14)=M12,"","XX")</f>
        <v/>
      </c>
      <c r="N15" s="257" t="str">
        <f>IF((N13+N14)=N12,"","XX")</f>
        <v/>
      </c>
    </row>
    <row r="16" spans="1:20" ht="16.5" customHeight="1" x14ac:dyDescent="0.25">
      <c r="A16" s="382">
        <v>16</v>
      </c>
      <c r="B16" s="497"/>
      <c r="C16" s="258"/>
      <c r="D16" s="258"/>
      <c r="F16" s="498" t="str">
        <f>IF(OR(G15="XX",H15="XX",J15="XX",K15="XX",M15="XX",N15="XX"),"¡VERIFICAR LOS DATOS!.
La MATRÍCULA FINAL y el desglose de APROBADOS y APLAZADOS, no coinciden.","")</f>
        <v/>
      </c>
      <c r="G16" s="498"/>
      <c r="H16" s="498"/>
      <c r="I16" s="498"/>
      <c r="J16" s="498"/>
      <c r="K16" s="498"/>
      <c r="L16" s="498"/>
      <c r="M16" s="498"/>
      <c r="N16" s="498"/>
    </row>
    <row r="17" spans="1:14" ht="16.5" customHeight="1" x14ac:dyDescent="0.25">
      <c r="A17" s="382">
        <v>17</v>
      </c>
      <c r="B17" s="497"/>
      <c r="C17" s="258"/>
      <c r="D17" s="258"/>
      <c r="F17" s="498"/>
      <c r="G17" s="498"/>
      <c r="H17" s="498"/>
      <c r="I17" s="498"/>
      <c r="J17" s="498"/>
      <c r="K17" s="498"/>
      <c r="L17" s="498"/>
      <c r="M17" s="498"/>
      <c r="N17" s="498"/>
    </row>
    <row r="18" spans="1:14" ht="15.75" customHeight="1" x14ac:dyDescent="0.25">
      <c r="A18" s="382">
        <v>18</v>
      </c>
      <c r="B18" s="259"/>
      <c r="C18" s="259"/>
      <c r="D18" s="259"/>
      <c r="F18" s="498"/>
      <c r="G18" s="498"/>
      <c r="H18" s="498"/>
      <c r="I18" s="498"/>
      <c r="J18" s="498"/>
      <c r="K18" s="498"/>
      <c r="L18" s="498"/>
      <c r="M18" s="498"/>
      <c r="N18" s="498"/>
    </row>
    <row r="19" spans="1:14" x14ac:dyDescent="0.25">
      <c r="A19" s="382">
        <v>19</v>
      </c>
      <c r="B19" s="155" t="s">
        <v>87</v>
      </c>
    </row>
    <row r="20" spans="1:14" ht="21.75" customHeight="1" x14ac:dyDescent="0.25">
      <c r="A20" s="382">
        <v>20</v>
      </c>
      <c r="B20" s="481"/>
      <c r="C20" s="482"/>
      <c r="D20" s="482"/>
      <c r="E20" s="482"/>
      <c r="F20" s="482"/>
      <c r="G20" s="482"/>
      <c r="H20" s="482"/>
      <c r="I20" s="482"/>
      <c r="J20" s="482"/>
      <c r="K20" s="482"/>
      <c r="L20" s="482"/>
      <c r="M20" s="482"/>
      <c r="N20" s="483"/>
    </row>
    <row r="21" spans="1:14" ht="21.75" customHeight="1" x14ac:dyDescent="0.25">
      <c r="B21" s="484"/>
      <c r="C21" s="485"/>
      <c r="D21" s="485"/>
      <c r="E21" s="485"/>
      <c r="F21" s="485"/>
      <c r="G21" s="485"/>
      <c r="H21" s="485"/>
      <c r="I21" s="485"/>
      <c r="J21" s="485"/>
      <c r="K21" s="485"/>
      <c r="L21" s="485"/>
      <c r="M21" s="485"/>
      <c r="N21" s="486"/>
    </row>
    <row r="22" spans="1:14" ht="21.75" customHeight="1" x14ac:dyDescent="0.25">
      <c r="B22" s="484"/>
      <c r="C22" s="485"/>
      <c r="D22" s="485"/>
      <c r="E22" s="485"/>
      <c r="F22" s="485"/>
      <c r="G22" s="485"/>
      <c r="H22" s="485"/>
      <c r="I22" s="485"/>
      <c r="J22" s="485"/>
      <c r="K22" s="485"/>
      <c r="L22" s="485"/>
      <c r="M22" s="485"/>
      <c r="N22" s="486"/>
    </row>
    <row r="23" spans="1:14" ht="21.75" customHeight="1" x14ac:dyDescent="0.25">
      <c r="B23" s="484"/>
      <c r="C23" s="485"/>
      <c r="D23" s="485"/>
      <c r="E23" s="485"/>
      <c r="F23" s="485"/>
      <c r="G23" s="485"/>
      <c r="H23" s="485"/>
      <c r="I23" s="485"/>
      <c r="J23" s="485"/>
      <c r="K23" s="485"/>
      <c r="L23" s="485"/>
      <c r="M23" s="485"/>
      <c r="N23" s="486"/>
    </row>
    <row r="24" spans="1:14" ht="21.75" customHeight="1" x14ac:dyDescent="0.25">
      <c r="B24" s="487"/>
      <c r="C24" s="488"/>
      <c r="D24" s="488"/>
      <c r="E24" s="488"/>
      <c r="F24" s="488"/>
      <c r="G24" s="488"/>
      <c r="H24" s="488"/>
      <c r="I24" s="488"/>
      <c r="J24" s="488"/>
      <c r="K24" s="488"/>
      <c r="L24" s="488"/>
      <c r="M24" s="488"/>
      <c r="N24" s="489"/>
    </row>
  </sheetData>
  <sheetProtection algorithmName="SHA-512" hashValue="ZYdyeEDwVSmhDy9xYmC53WNxF/o7iooFnEXY/sPXy9hPpRSrS99iPfxw5uVolqFj6akCdN+6hz0dJ1UPqP0kTQ==" saltValue="p2dO29Yg9mZAgfuxptNtPw==" spinCount="100000" sheet="1" objects="1" scenarios="1"/>
  <mergeCells count="8">
    <mergeCell ref="B20:N24"/>
    <mergeCell ref="L4:N4"/>
    <mergeCell ref="I4:K4"/>
    <mergeCell ref="B4:B5"/>
    <mergeCell ref="C4:E4"/>
    <mergeCell ref="F4:H4"/>
    <mergeCell ref="B15:B17"/>
    <mergeCell ref="F16:N18"/>
  </mergeCells>
  <conditionalFormatting sqref="B15:B17">
    <cfRule type="notContainsBlanks" dxfId="48" priority="1">
      <formula>LEN(TRIM(B15))&gt;0</formula>
    </cfRule>
  </conditionalFormatting>
  <conditionalFormatting sqref="E15:N15 C6:F14 I6:I14 L6:L14 G12:H12 J12:K12 M12:N12">
    <cfRule type="cellIs" dxfId="47" priority="6" operator="equal">
      <formula>0</formula>
    </cfRule>
  </conditionalFormatting>
  <conditionalFormatting sqref="F15:N15">
    <cfRule type="cellIs" dxfId="46" priority="5" operator="equal">
      <formula>"X"</formula>
    </cfRule>
  </conditionalFormatting>
  <printOptions horizontalCentered="1"/>
  <pageMargins left="0.39370078740157483" right="0.39370078740157483" top="0.59055118110236227" bottom="0.43307086614173229" header="0.31496062992125984" footer="0.19685039370078741"/>
  <pageSetup scale="93" orientation="landscape" r:id="rId1"/>
  <headerFooter>
    <oddHeader>&amp;L&amp;G</oddHeader>
    <oddFooter>&amp;R&amp;"Carlito,Negrita"Técnica Nocturna&amp;"Carlito,Normal",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pageSetUpPr fitToPage="1"/>
  </sheetPr>
  <dimension ref="A1:T14"/>
  <sheetViews>
    <sheetView showGridLines="0" zoomScale="95" zoomScaleNormal="95" workbookViewId="0"/>
  </sheetViews>
  <sheetFormatPr baseColWidth="10" defaultColWidth="11.42578125" defaultRowHeight="15" x14ac:dyDescent="0.25"/>
  <cols>
    <col min="1" max="1" width="5.5703125" style="27" customWidth="1"/>
    <col min="2" max="2" width="24.7109375" style="8" customWidth="1"/>
    <col min="3" max="14" width="8.140625" style="8" customWidth="1"/>
    <col min="15" max="16384" width="11.42578125" style="8"/>
  </cols>
  <sheetData>
    <row r="1" spans="1:20" ht="18.75" x14ac:dyDescent="0.3">
      <c r="A1" s="382">
        <v>1</v>
      </c>
      <c r="B1" s="119" t="s">
        <v>113</v>
      </c>
      <c r="C1" s="229"/>
      <c r="D1" s="229"/>
      <c r="E1" s="229"/>
      <c r="F1" s="229"/>
      <c r="G1" s="229"/>
      <c r="H1" s="229"/>
    </row>
    <row r="2" spans="1:20" ht="18.75" x14ac:dyDescent="0.3">
      <c r="A2" s="382">
        <v>2</v>
      </c>
      <c r="B2" s="119" t="s">
        <v>90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</row>
    <row r="3" spans="1:20" ht="19.5" thickBot="1" x14ac:dyDescent="0.35">
      <c r="A3" s="382">
        <v>3</v>
      </c>
      <c r="B3" s="381" t="s">
        <v>857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4"/>
      <c r="P3" s="214"/>
      <c r="Q3" s="214"/>
      <c r="R3" s="214"/>
      <c r="S3" s="214"/>
      <c r="T3" s="214"/>
    </row>
    <row r="4" spans="1:20" ht="22.5" customHeight="1" thickTop="1" x14ac:dyDescent="0.25">
      <c r="A4" s="382">
        <v>4</v>
      </c>
      <c r="B4" s="499" t="s">
        <v>96</v>
      </c>
      <c r="C4" s="501" t="s">
        <v>0</v>
      </c>
      <c r="D4" s="502"/>
      <c r="E4" s="502"/>
      <c r="F4" s="490" t="s">
        <v>858</v>
      </c>
      <c r="G4" s="491"/>
      <c r="H4" s="492"/>
      <c r="I4" s="490" t="s">
        <v>859</v>
      </c>
      <c r="J4" s="491"/>
      <c r="K4" s="492"/>
      <c r="L4" s="490" t="s">
        <v>1460</v>
      </c>
      <c r="M4" s="491"/>
      <c r="N4" s="491"/>
    </row>
    <row r="5" spans="1:20" ht="32.25" customHeight="1" thickBot="1" x14ac:dyDescent="0.3">
      <c r="A5" s="382">
        <v>5</v>
      </c>
      <c r="B5" s="500"/>
      <c r="C5" s="216" t="s">
        <v>0</v>
      </c>
      <c r="D5" s="64" t="s">
        <v>18</v>
      </c>
      <c r="E5" s="197" t="s">
        <v>17</v>
      </c>
      <c r="F5" s="195" t="s">
        <v>0</v>
      </c>
      <c r="G5" s="64" t="s">
        <v>18</v>
      </c>
      <c r="H5" s="197" t="s">
        <v>17</v>
      </c>
      <c r="I5" s="195" t="s">
        <v>0</v>
      </c>
      <c r="J5" s="64" t="s">
        <v>18</v>
      </c>
      <c r="K5" s="197" t="s">
        <v>17</v>
      </c>
      <c r="L5" s="195" t="s">
        <v>0</v>
      </c>
      <c r="M5" s="64" t="s">
        <v>18</v>
      </c>
      <c r="N5" s="197" t="s">
        <v>17</v>
      </c>
    </row>
    <row r="6" spans="1:20" ht="33.75" customHeight="1" thickTop="1" x14ac:dyDescent="0.25">
      <c r="A6" s="382">
        <v>6</v>
      </c>
      <c r="B6" s="292" t="s">
        <v>91</v>
      </c>
      <c r="C6" s="230">
        <f t="shared" ref="C6:C8" si="0">D6+E6</f>
        <v>0</v>
      </c>
      <c r="D6" s="218">
        <f>G6+J6+M6</f>
        <v>0</v>
      </c>
      <c r="E6" s="219">
        <f>+H6+K6+N6</f>
        <v>0</v>
      </c>
      <c r="F6" s="220">
        <f t="shared" ref="F6:F8" si="1">+G6+H6</f>
        <v>0</v>
      </c>
      <c r="G6" s="372"/>
      <c r="H6" s="373"/>
      <c r="I6" s="220">
        <f t="shared" ref="I6:I8" si="2">+J6+K6</f>
        <v>0</v>
      </c>
      <c r="J6" s="372"/>
      <c r="K6" s="373"/>
      <c r="L6" s="220">
        <f t="shared" ref="L6:L8" si="3">+M6+N6</f>
        <v>0</v>
      </c>
      <c r="M6" s="372"/>
      <c r="N6" s="374"/>
    </row>
    <row r="7" spans="1:20" ht="33.75" customHeight="1" x14ac:dyDescent="0.25">
      <c r="A7" s="382">
        <v>7</v>
      </c>
      <c r="B7" s="293" t="s">
        <v>92</v>
      </c>
      <c r="C7" s="221">
        <f t="shared" si="0"/>
        <v>0</v>
      </c>
      <c r="D7" s="222">
        <f>G7+J7+M7</f>
        <v>0</v>
      </c>
      <c r="E7" s="223">
        <f>+H7+K7+N7</f>
        <v>0</v>
      </c>
      <c r="F7" s="224">
        <f t="shared" si="1"/>
        <v>0</v>
      </c>
      <c r="G7" s="278"/>
      <c r="H7" s="279"/>
      <c r="I7" s="224">
        <f t="shared" si="2"/>
        <v>0</v>
      </c>
      <c r="J7" s="278"/>
      <c r="K7" s="279"/>
      <c r="L7" s="224">
        <f t="shared" si="3"/>
        <v>0</v>
      </c>
      <c r="M7" s="278"/>
      <c r="N7" s="288"/>
    </row>
    <row r="8" spans="1:20" ht="33.75" customHeight="1" thickBot="1" x14ac:dyDescent="0.3">
      <c r="A8" s="382">
        <v>8</v>
      </c>
      <c r="B8" s="294" t="s">
        <v>93</v>
      </c>
      <c r="C8" s="231">
        <f t="shared" si="0"/>
        <v>0</v>
      </c>
      <c r="D8" s="232">
        <f>G8+J8+M8</f>
        <v>0</v>
      </c>
      <c r="E8" s="233">
        <f>+H8+K8+N8</f>
        <v>0</v>
      </c>
      <c r="F8" s="234">
        <f t="shared" si="1"/>
        <v>0</v>
      </c>
      <c r="G8" s="375"/>
      <c r="H8" s="376"/>
      <c r="I8" s="234">
        <f t="shared" si="2"/>
        <v>0</v>
      </c>
      <c r="J8" s="375"/>
      <c r="K8" s="376"/>
      <c r="L8" s="234">
        <f t="shared" si="3"/>
        <v>0</v>
      </c>
      <c r="M8" s="375"/>
      <c r="N8" s="377"/>
    </row>
    <row r="9" spans="1:20" ht="15.75" thickTop="1" x14ac:dyDescent="0.25">
      <c r="A9" s="382">
        <v>9</v>
      </c>
      <c r="B9" s="153"/>
      <c r="F9" s="212"/>
    </row>
    <row r="10" spans="1:20" ht="15.75" x14ac:dyDescent="0.25">
      <c r="A10" s="382">
        <v>10</v>
      </c>
      <c r="B10" s="155" t="s">
        <v>87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20" ht="21.75" customHeight="1" x14ac:dyDescent="0.25">
      <c r="A11" s="382">
        <v>11</v>
      </c>
      <c r="B11" s="481"/>
      <c r="C11" s="482"/>
      <c r="D11" s="482"/>
      <c r="E11" s="482"/>
      <c r="F11" s="482"/>
      <c r="G11" s="482"/>
      <c r="H11" s="482"/>
      <c r="I11" s="482"/>
      <c r="J11" s="482"/>
      <c r="K11" s="482"/>
      <c r="L11" s="482"/>
      <c r="M11" s="482"/>
      <c r="N11" s="483"/>
    </row>
    <row r="12" spans="1:20" ht="21.75" customHeight="1" x14ac:dyDescent="0.25">
      <c r="A12" s="382"/>
      <c r="B12" s="484"/>
      <c r="C12" s="485"/>
      <c r="D12" s="485"/>
      <c r="E12" s="485"/>
      <c r="F12" s="485"/>
      <c r="G12" s="485"/>
      <c r="H12" s="485"/>
      <c r="I12" s="485"/>
      <c r="J12" s="485"/>
      <c r="K12" s="485"/>
      <c r="L12" s="485"/>
      <c r="M12" s="485"/>
      <c r="N12" s="486"/>
    </row>
    <row r="13" spans="1:20" ht="21.75" customHeight="1" x14ac:dyDescent="0.25">
      <c r="B13" s="484"/>
      <c r="C13" s="485"/>
      <c r="D13" s="485"/>
      <c r="E13" s="485"/>
      <c r="F13" s="485"/>
      <c r="G13" s="485"/>
      <c r="H13" s="485"/>
      <c r="I13" s="485"/>
      <c r="J13" s="485"/>
      <c r="K13" s="485"/>
      <c r="L13" s="485"/>
      <c r="M13" s="485"/>
      <c r="N13" s="486"/>
    </row>
    <row r="14" spans="1:20" ht="21.75" customHeight="1" x14ac:dyDescent="0.25">
      <c r="B14" s="487"/>
      <c r="C14" s="488"/>
      <c r="D14" s="488"/>
      <c r="E14" s="488"/>
      <c r="F14" s="488"/>
      <c r="G14" s="488"/>
      <c r="H14" s="488"/>
      <c r="I14" s="488"/>
      <c r="J14" s="488"/>
      <c r="K14" s="488"/>
      <c r="L14" s="488"/>
      <c r="M14" s="488"/>
      <c r="N14" s="489"/>
    </row>
  </sheetData>
  <sheetProtection algorithmName="SHA-512" hashValue="8mEsPn0ACU4X7fd8aBXbZdV5ycmRbZ3G9uvJDcHxa2eYIHcSymp8VdgY4eioA96gVfs4YHjKeDl26x5rjTBztA==" saltValue="QJ465+1tLFdfikhCQUmYbw==" spinCount="100000" sheet="1" objects="1" scenarios="1"/>
  <mergeCells count="6">
    <mergeCell ref="B11:N14"/>
    <mergeCell ref="B4:B5"/>
    <mergeCell ref="C4:E4"/>
    <mergeCell ref="F4:H4"/>
    <mergeCell ref="I4:K4"/>
    <mergeCell ref="L4:N4"/>
  </mergeCells>
  <conditionalFormatting sqref="C6:F8 I6:I8 L6:L8">
    <cfRule type="cellIs" dxfId="45" priority="2" operator="equal">
      <formula>0</formula>
    </cfRule>
  </conditionalFormatting>
  <printOptions horizontalCentered="1"/>
  <pageMargins left="0.39370078740157483" right="0.39370078740157483" top="0.59055118110236227" bottom="0.43307086614173229" header="0.31496062992125984" footer="0.19685039370078741"/>
  <pageSetup orientation="landscape" r:id="rId1"/>
  <headerFooter>
    <oddHeader>&amp;L&amp;G</oddHeader>
    <oddFooter>&amp;R&amp;"Carlito,Negrita"Técnica Nocturna&amp;"Carlito,Normal",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B6BA7-0202-4955-B466-A4483E558D9F}">
  <sheetPr codeName="Hoja3">
    <pageSetUpPr fitToPage="1"/>
  </sheetPr>
  <dimension ref="A1:N55"/>
  <sheetViews>
    <sheetView showGridLines="0" zoomScale="95" zoomScaleNormal="95" workbookViewId="0"/>
  </sheetViews>
  <sheetFormatPr baseColWidth="10" defaultColWidth="11.42578125" defaultRowHeight="15" x14ac:dyDescent="0.25"/>
  <cols>
    <col min="1" max="1" width="9.5703125" style="428" customWidth="1"/>
    <col min="2" max="2" width="74" style="404" customWidth="1"/>
    <col min="3" max="5" width="7.28515625" style="404" customWidth="1"/>
    <col min="6" max="6" width="74" style="404" customWidth="1"/>
    <col min="7" max="9" width="7.28515625" style="404" customWidth="1"/>
    <col min="10" max="10" width="9.5703125" style="428" customWidth="1"/>
    <col min="11" max="16384" width="11.42578125" style="404"/>
  </cols>
  <sheetData>
    <row r="1" spans="1:14" ht="18.75" x14ac:dyDescent="0.25">
      <c r="A1" s="428">
        <v>1</v>
      </c>
      <c r="B1" s="512" t="s">
        <v>114</v>
      </c>
      <c r="C1" s="512"/>
      <c r="D1" s="512"/>
      <c r="E1" s="512"/>
      <c r="G1" s="305"/>
      <c r="H1" s="305"/>
      <c r="I1" s="105"/>
      <c r="J1" s="427"/>
      <c r="K1" s="105"/>
      <c r="L1" s="105"/>
      <c r="M1" s="105"/>
      <c r="N1" s="105"/>
    </row>
    <row r="2" spans="1:14" ht="19.5" thickBot="1" x14ac:dyDescent="0.3">
      <c r="A2" s="428">
        <v>2</v>
      </c>
      <c r="B2" s="405" t="s">
        <v>1461</v>
      </c>
      <c r="C2" s="405"/>
      <c r="D2" s="405"/>
      <c r="E2" s="405"/>
      <c r="F2" s="406"/>
      <c r="G2" s="406"/>
      <c r="H2" s="406"/>
      <c r="I2" s="406"/>
    </row>
    <row r="3" spans="1:14" ht="21" customHeight="1" thickTop="1" x14ac:dyDescent="0.25">
      <c r="A3" s="428">
        <v>3</v>
      </c>
      <c r="B3" s="513" t="s">
        <v>1462</v>
      </c>
      <c r="C3" s="515" t="s">
        <v>1463</v>
      </c>
      <c r="D3" s="516"/>
      <c r="E3" s="517"/>
      <c r="F3" s="518" t="s">
        <v>1462</v>
      </c>
      <c r="G3" s="515" t="s">
        <v>1463</v>
      </c>
      <c r="H3" s="516"/>
      <c r="I3" s="516"/>
    </row>
    <row r="4" spans="1:14" ht="27.75" customHeight="1" thickBot="1" x14ac:dyDescent="0.25">
      <c r="A4" s="428">
        <v>4</v>
      </c>
      <c r="B4" s="514"/>
      <c r="C4" s="407" t="s">
        <v>0</v>
      </c>
      <c r="D4" s="408" t="s">
        <v>18</v>
      </c>
      <c r="E4" s="409" t="s">
        <v>17</v>
      </c>
      <c r="F4" s="519"/>
      <c r="G4" s="407" t="s">
        <v>0</v>
      </c>
      <c r="H4" s="408" t="s">
        <v>18</v>
      </c>
      <c r="I4" s="410" t="s">
        <v>17</v>
      </c>
    </row>
    <row r="5" spans="1:14" ht="18.75" customHeight="1" thickTop="1" thickBot="1" x14ac:dyDescent="0.3">
      <c r="A5" s="428">
        <v>5</v>
      </c>
      <c r="B5" s="430" t="s">
        <v>1546</v>
      </c>
      <c r="C5" s="242">
        <f t="shared" ref="C5:C48" si="0">+D5+E5</f>
        <v>0</v>
      </c>
      <c r="D5" s="240">
        <f>+D6+H6+H35</f>
        <v>0</v>
      </c>
      <c r="E5" s="411">
        <f>+E6+I6+I35</f>
        <v>0</v>
      </c>
    </row>
    <row r="6" spans="1:14" ht="18.75" customHeight="1" x14ac:dyDescent="0.25">
      <c r="A6" s="428">
        <v>6</v>
      </c>
      <c r="B6" s="412" t="s">
        <v>1464</v>
      </c>
      <c r="C6" s="413">
        <f t="shared" si="0"/>
        <v>0</v>
      </c>
      <c r="D6" s="236">
        <f>SUM(D7:D48)</f>
        <v>0</v>
      </c>
      <c r="E6" s="414">
        <f>SUM(E7:E48)</f>
        <v>0</v>
      </c>
      <c r="F6" s="415" t="s">
        <v>1465</v>
      </c>
      <c r="G6" s="416">
        <f t="shared" ref="G6:G38" si="1">+H6+I6</f>
        <v>0</v>
      </c>
      <c r="H6" s="417">
        <f>SUM(H7:H34)</f>
        <v>0</v>
      </c>
      <c r="I6" s="418">
        <f>SUM(I7:I34)</f>
        <v>0</v>
      </c>
      <c r="J6" s="428">
        <v>52</v>
      </c>
    </row>
    <row r="7" spans="1:14" ht="18.75" customHeight="1" x14ac:dyDescent="0.25">
      <c r="A7" s="428">
        <v>7</v>
      </c>
      <c r="B7" s="431" t="s">
        <v>1466</v>
      </c>
      <c r="C7" s="224">
        <f t="shared" si="0"/>
        <v>0</v>
      </c>
      <c r="D7" s="278"/>
      <c r="E7" s="426"/>
      <c r="F7" s="432" t="s">
        <v>1467</v>
      </c>
      <c r="G7" s="224">
        <f t="shared" si="1"/>
        <v>0</v>
      </c>
      <c r="H7" s="278"/>
      <c r="I7" s="288"/>
      <c r="J7" s="428">
        <v>53</v>
      </c>
    </row>
    <row r="8" spans="1:14" ht="18.75" customHeight="1" x14ac:dyDescent="0.25">
      <c r="A8" s="428">
        <v>8</v>
      </c>
      <c r="B8" s="431" t="s">
        <v>1468</v>
      </c>
      <c r="C8" s="224">
        <f t="shared" si="0"/>
        <v>0</v>
      </c>
      <c r="D8" s="278"/>
      <c r="E8" s="426"/>
      <c r="F8" s="432" t="s">
        <v>1469</v>
      </c>
      <c r="G8" s="224">
        <f t="shared" si="1"/>
        <v>0</v>
      </c>
      <c r="H8" s="278"/>
      <c r="I8" s="288"/>
      <c r="J8" s="428">
        <v>54</v>
      </c>
    </row>
    <row r="9" spans="1:14" ht="18.75" customHeight="1" x14ac:dyDescent="0.25">
      <c r="A9" s="428">
        <v>9</v>
      </c>
      <c r="B9" s="431" t="s">
        <v>1470</v>
      </c>
      <c r="C9" s="224">
        <f t="shared" si="0"/>
        <v>0</v>
      </c>
      <c r="D9" s="278"/>
      <c r="E9" s="426"/>
      <c r="F9" s="432" t="s">
        <v>1471</v>
      </c>
      <c r="G9" s="224">
        <f t="shared" si="1"/>
        <v>0</v>
      </c>
      <c r="H9" s="278"/>
      <c r="I9" s="288"/>
      <c r="J9" s="428">
        <v>55</v>
      </c>
    </row>
    <row r="10" spans="1:14" ht="18.75" customHeight="1" x14ac:dyDescent="0.25">
      <c r="A10" s="428">
        <v>10</v>
      </c>
      <c r="B10" s="431" t="s">
        <v>1472</v>
      </c>
      <c r="C10" s="224">
        <f t="shared" si="0"/>
        <v>0</v>
      </c>
      <c r="D10" s="278"/>
      <c r="E10" s="426"/>
      <c r="F10" s="432" t="s">
        <v>1473</v>
      </c>
      <c r="G10" s="224">
        <f t="shared" si="1"/>
        <v>0</v>
      </c>
      <c r="H10" s="278"/>
      <c r="I10" s="288"/>
      <c r="J10" s="428">
        <v>56</v>
      </c>
    </row>
    <row r="11" spans="1:14" ht="18.75" customHeight="1" x14ac:dyDescent="0.25">
      <c r="A11" s="428">
        <v>11</v>
      </c>
      <c r="B11" s="431" t="s">
        <v>1474</v>
      </c>
      <c r="C11" s="224">
        <f t="shared" si="0"/>
        <v>0</v>
      </c>
      <c r="D11" s="278"/>
      <c r="E11" s="426"/>
      <c r="F11" s="432" t="s">
        <v>1475</v>
      </c>
      <c r="G11" s="224">
        <f t="shared" si="1"/>
        <v>0</v>
      </c>
      <c r="H11" s="278"/>
      <c r="I11" s="288"/>
      <c r="J11" s="428">
        <v>57</v>
      </c>
    </row>
    <row r="12" spans="1:14" ht="18.75" customHeight="1" x14ac:dyDescent="0.25">
      <c r="A12" s="428">
        <v>12</v>
      </c>
      <c r="B12" s="431" t="s">
        <v>1476</v>
      </c>
      <c r="C12" s="224">
        <f t="shared" si="0"/>
        <v>0</v>
      </c>
      <c r="D12" s="278"/>
      <c r="E12" s="426"/>
      <c r="F12" s="432" t="s">
        <v>1477</v>
      </c>
      <c r="G12" s="224">
        <f t="shared" si="1"/>
        <v>0</v>
      </c>
      <c r="H12" s="278"/>
      <c r="I12" s="288"/>
      <c r="J12" s="428">
        <v>58</v>
      </c>
    </row>
    <row r="13" spans="1:14" ht="18.75" customHeight="1" x14ac:dyDescent="0.25">
      <c r="A13" s="428">
        <v>13</v>
      </c>
      <c r="B13" s="431" t="s">
        <v>1478</v>
      </c>
      <c r="C13" s="224">
        <f t="shared" si="0"/>
        <v>0</v>
      </c>
      <c r="D13" s="278"/>
      <c r="E13" s="426"/>
      <c r="F13" s="432" t="s">
        <v>1479</v>
      </c>
      <c r="G13" s="224">
        <f t="shared" si="1"/>
        <v>0</v>
      </c>
      <c r="H13" s="278"/>
      <c r="I13" s="288"/>
      <c r="J13" s="428">
        <v>59</v>
      </c>
    </row>
    <row r="14" spans="1:14" ht="18.75" customHeight="1" x14ac:dyDescent="0.25">
      <c r="A14" s="428">
        <v>14</v>
      </c>
      <c r="B14" s="431" t="s">
        <v>1480</v>
      </c>
      <c r="C14" s="224">
        <f t="shared" si="0"/>
        <v>0</v>
      </c>
      <c r="D14" s="278"/>
      <c r="E14" s="426"/>
      <c r="F14" s="432" t="s">
        <v>1481</v>
      </c>
      <c r="G14" s="224">
        <f t="shared" si="1"/>
        <v>0</v>
      </c>
      <c r="H14" s="278"/>
      <c r="I14" s="288"/>
      <c r="J14" s="428">
        <v>60</v>
      </c>
    </row>
    <row r="15" spans="1:14" ht="18.75" customHeight="1" x14ac:dyDescent="0.25">
      <c r="A15" s="428">
        <v>15</v>
      </c>
      <c r="B15" s="431" t="s">
        <v>1482</v>
      </c>
      <c r="C15" s="224">
        <f t="shared" si="0"/>
        <v>0</v>
      </c>
      <c r="D15" s="278"/>
      <c r="E15" s="426"/>
      <c r="F15" s="432" t="s">
        <v>1483</v>
      </c>
      <c r="G15" s="224">
        <f t="shared" si="1"/>
        <v>0</v>
      </c>
      <c r="H15" s="278"/>
      <c r="I15" s="288"/>
      <c r="J15" s="428">
        <v>61</v>
      </c>
    </row>
    <row r="16" spans="1:14" ht="18.75" customHeight="1" x14ac:dyDescent="0.25">
      <c r="A16" s="428">
        <v>16</v>
      </c>
      <c r="B16" s="431" t="s">
        <v>1484</v>
      </c>
      <c r="C16" s="224">
        <f t="shared" si="0"/>
        <v>0</v>
      </c>
      <c r="D16" s="278"/>
      <c r="E16" s="426"/>
      <c r="F16" s="432" t="s">
        <v>1485</v>
      </c>
      <c r="G16" s="224">
        <f t="shared" si="1"/>
        <v>0</v>
      </c>
      <c r="H16" s="278"/>
      <c r="I16" s="288"/>
      <c r="J16" s="428">
        <v>62</v>
      </c>
    </row>
    <row r="17" spans="1:10" ht="18.75" customHeight="1" x14ac:dyDescent="0.25">
      <c r="A17" s="428">
        <v>17</v>
      </c>
      <c r="B17" s="431" t="s">
        <v>1486</v>
      </c>
      <c r="C17" s="224">
        <f t="shared" si="0"/>
        <v>0</v>
      </c>
      <c r="D17" s="278"/>
      <c r="E17" s="426"/>
      <c r="F17" s="432" t="s">
        <v>1487</v>
      </c>
      <c r="G17" s="224">
        <f t="shared" si="1"/>
        <v>0</v>
      </c>
      <c r="H17" s="278"/>
      <c r="I17" s="288"/>
      <c r="J17" s="428">
        <v>63</v>
      </c>
    </row>
    <row r="18" spans="1:10" ht="18.75" customHeight="1" x14ac:dyDescent="0.25">
      <c r="A18" s="428">
        <v>18</v>
      </c>
      <c r="B18" s="431" t="s">
        <v>1488</v>
      </c>
      <c r="C18" s="224">
        <f t="shared" si="0"/>
        <v>0</v>
      </c>
      <c r="D18" s="278"/>
      <c r="E18" s="426"/>
      <c r="F18" s="432" t="s">
        <v>1489</v>
      </c>
      <c r="G18" s="224">
        <f t="shared" si="1"/>
        <v>0</v>
      </c>
      <c r="H18" s="278"/>
      <c r="I18" s="288"/>
      <c r="J18" s="428">
        <v>64</v>
      </c>
    </row>
    <row r="19" spans="1:10" ht="18.75" customHeight="1" x14ac:dyDescent="0.25">
      <c r="A19" s="428">
        <v>19</v>
      </c>
      <c r="B19" s="431" t="s">
        <v>1490</v>
      </c>
      <c r="C19" s="224">
        <f t="shared" si="0"/>
        <v>0</v>
      </c>
      <c r="D19" s="278"/>
      <c r="E19" s="426"/>
      <c r="F19" s="432" t="s">
        <v>1491</v>
      </c>
      <c r="G19" s="224">
        <f t="shared" si="1"/>
        <v>0</v>
      </c>
      <c r="H19" s="278"/>
      <c r="I19" s="288"/>
      <c r="J19" s="428">
        <v>65</v>
      </c>
    </row>
    <row r="20" spans="1:10" ht="18.75" customHeight="1" x14ac:dyDescent="0.25">
      <c r="A20" s="428">
        <v>20</v>
      </c>
      <c r="B20" s="431" t="s">
        <v>1492</v>
      </c>
      <c r="C20" s="224">
        <f t="shared" si="0"/>
        <v>0</v>
      </c>
      <c r="D20" s="278"/>
      <c r="E20" s="426"/>
      <c r="F20" s="432" t="s">
        <v>1493</v>
      </c>
      <c r="G20" s="224">
        <f t="shared" si="1"/>
        <v>0</v>
      </c>
      <c r="H20" s="278"/>
      <c r="I20" s="288"/>
      <c r="J20" s="428">
        <v>66</v>
      </c>
    </row>
    <row r="21" spans="1:10" ht="18.75" customHeight="1" x14ac:dyDescent="0.25">
      <c r="A21" s="428">
        <v>21</v>
      </c>
      <c r="B21" s="431" t="s">
        <v>1494</v>
      </c>
      <c r="C21" s="224">
        <f t="shared" si="0"/>
        <v>0</v>
      </c>
      <c r="D21" s="278"/>
      <c r="E21" s="426"/>
      <c r="F21" s="432" t="s">
        <v>1495</v>
      </c>
      <c r="G21" s="224">
        <f t="shared" si="1"/>
        <v>0</v>
      </c>
      <c r="H21" s="278"/>
      <c r="I21" s="288"/>
      <c r="J21" s="428">
        <v>67</v>
      </c>
    </row>
    <row r="22" spans="1:10" ht="18.75" customHeight="1" x14ac:dyDescent="0.25">
      <c r="A22" s="428">
        <v>22</v>
      </c>
      <c r="B22" s="431" t="s">
        <v>1496</v>
      </c>
      <c r="C22" s="224">
        <f t="shared" si="0"/>
        <v>0</v>
      </c>
      <c r="D22" s="278"/>
      <c r="E22" s="426"/>
      <c r="F22" s="432" t="s">
        <v>1497</v>
      </c>
      <c r="G22" s="224">
        <f t="shared" si="1"/>
        <v>0</v>
      </c>
      <c r="H22" s="278"/>
      <c r="I22" s="288"/>
      <c r="J22" s="428">
        <v>68</v>
      </c>
    </row>
    <row r="23" spans="1:10" ht="18.75" customHeight="1" x14ac:dyDescent="0.25">
      <c r="A23" s="428">
        <v>23</v>
      </c>
      <c r="B23" s="431" t="s">
        <v>1498</v>
      </c>
      <c r="C23" s="224">
        <f t="shared" si="0"/>
        <v>0</v>
      </c>
      <c r="D23" s="278"/>
      <c r="E23" s="426"/>
      <c r="F23" s="432" t="s">
        <v>1499</v>
      </c>
      <c r="G23" s="224">
        <f t="shared" si="1"/>
        <v>0</v>
      </c>
      <c r="H23" s="278"/>
      <c r="I23" s="288"/>
      <c r="J23" s="428">
        <v>69</v>
      </c>
    </row>
    <row r="24" spans="1:10" ht="18.75" customHeight="1" x14ac:dyDescent="0.25">
      <c r="A24" s="428">
        <v>24</v>
      </c>
      <c r="B24" s="431" t="s">
        <v>1500</v>
      </c>
      <c r="C24" s="224">
        <f t="shared" si="0"/>
        <v>0</v>
      </c>
      <c r="D24" s="278"/>
      <c r="E24" s="426"/>
      <c r="F24" s="432" t="s">
        <v>1501</v>
      </c>
      <c r="G24" s="224">
        <f t="shared" si="1"/>
        <v>0</v>
      </c>
      <c r="H24" s="278"/>
      <c r="I24" s="288"/>
      <c r="J24" s="428">
        <v>70</v>
      </c>
    </row>
    <row r="25" spans="1:10" ht="18.75" customHeight="1" x14ac:dyDescent="0.25">
      <c r="A25" s="428">
        <v>25</v>
      </c>
      <c r="B25" s="431" t="s">
        <v>1502</v>
      </c>
      <c r="C25" s="224">
        <f t="shared" si="0"/>
        <v>0</v>
      </c>
      <c r="D25" s="278"/>
      <c r="E25" s="426"/>
      <c r="F25" s="432" t="s">
        <v>1503</v>
      </c>
      <c r="G25" s="224">
        <f t="shared" si="1"/>
        <v>0</v>
      </c>
      <c r="H25" s="278"/>
      <c r="I25" s="288"/>
      <c r="J25" s="428">
        <v>71</v>
      </c>
    </row>
    <row r="26" spans="1:10" ht="18.75" customHeight="1" x14ac:dyDescent="0.25">
      <c r="A26" s="428">
        <v>26</v>
      </c>
      <c r="B26" s="431" t="s">
        <v>1504</v>
      </c>
      <c r="C26" s="224">
        <f t="shared" si="0"/>
        <v>0</v>
      </c>
      <c r="D26" s="278"/>
      <c r="E26" s="426"/>
      <c r="F26" s="432" t="s">
        <v>1505</v>
      </c>
      <c r="G26" s="224">
        <f t="shared" si="1"/>
        <v>0</v>
      </c>
      <c r="H26" s="278"/>
      <c r="I26" s="288"/>
      <c r="J26" s="428">
        <v>72</v>
      </c>
    </row>
    <row r="27" spans="1:10" ht="18.75" customHeight="1" x14ac:dyDescent="0.25">
      <c r="A27" s="428">
        <v>27</v>
      </c>
      <c r="B27" s="431" t="s">
        <v>1506</v>
      </c>
      <c r="C27" s="224">
        <f t="shared" si="0"/>
        <v>0</v>
      </c>
      <c r="D27" s="278"/>
      <c r="E27" s="426"/>
      <c r="F27" s="432" t="s">
        <v>1507</v>
      </c>
      <c r="G27" s="224">
        <f t="shared" si="1"/>
        <v>0</v>
      </c>
      <c r="H27" s="278"/>
      <c r="I27" s="288"/>
      <c r="J27" s="428">
        <v>73</v>
      </c>
    </row>
    <row r="28" spans="1:10" ht="18.75" customHeight="1" x14ac:dyDescent="0.25">
      <c r="A28" s="428">
        <v>28</v>
      </c>
      <c r="B28" s="431" t="s">
        <v>1508</v>
      </c>
      <c r="C28" s="224">
        <f t="shared" si="0"/>
        <v>0</v>
      </c>
      <c r="D28" s="278"/>
      <c r="E28" s="426"/>
      <c r="F28" s="432" t="s">
        <v>1509</v>
      </c>
      <c r="G28" s="224">
        <f t="shared" si="1"/>
        <v>0</v>
      </c>
      <c r="H28" s="278"/>
      <c r="I28" s="288"/>
      <c r="J28" s="428">
        <v>74</v>
      </c>
    </row>
    <row r="29" spans="1:10" ht="18.75" customHeight="1" x14ac:dyDescent="0.25">
      <c r="A29" s="428">
        <v>29</v>
      </c>
      <c r="B29" s="431" t="s">
        <v>1510</v>
      </c>
      <c r="C29" s="224">
        <f t="shared" si="0"/>
        <v>0</v>
      </c>
      <c r="D29" s="278"/>
      <c r="E29" s="426"/>
      <c r="F29" s="432" t="s">
        <v>1511</v>
      </c>
      <c r="G29" s="224">
        <f t="shared" si="1"/>
        <v>0</v>
      </c>
      <c r="H29" s="278"/>
      <c r="I29" s="288"/>
      <c r="J29" s="428">
        <v>75</v>
      </c>
    </row>
    <row r="30" spans="1:10" ht="18.75" customHeight="1" x14ac:dyDescent="0.25">
      <c r="A30" s="428">
        <v>30</v>
      </c>
      <c r="B30" s="431" t="s">
        <v>1512</v>
      </c>
      <c r="C30" s="224">
        <f t="shared" si="0"/>
        <v>0</v>
      </c>
      <c r="D30" s="278"/>
      <c r="E30" s="426"/>
      <c r="F30" s="432" t="s">
        <v>1513</v>
      </c>
      <c r="G30" s="224">
        <f t="shared" si="1"/>
        <v>0</v>
      </c>
      <c r="H30" s="278"/>
      <c r="I30" s="288"/>
      <c r="J30" s="428">
        <v>76</v>
      </c>
    </row>
    <row r="31" spans="1:10" ht="18.75" customHeight="1" x14ac:dyDescent="0.25">
      <c r="A31" s="428">
        <v>31</v>
      </c>
      <c r="B31" s="431" t="s">
        <v>1514</v>
      </c>
      <c r="C31" s="224">
        <f t="shared" si="0"/>
        <v>0</v>
      </c>
      <c r="D31" s="278"/>
      <c r="E31" s="426"/>
      <c r="F31" s="432" t="s">
        <v>1515</v>
      </c>
      <c r="G31" s="224">
        <f t="shared" si="1"/>
        <v>0</v>
      </c>
      <c r="H31" s="278"/>
      <c r="I31" s="288"/>
      <c r="J31" s="428">
        <v>77</v>
      </c>
    </row>
    <row r="32" spans="1:10" ht="18.75" customHeight="1" x14ac:dyDescent="0.25">
      <c r="A32" s="428">
        <v>32</v>
      </c>
      <c r="B32" s="431" t="s">
        <v>1516</v>
      </c>
      <c r="C32" s="224">
        <f t="shared" si="0"/>
        <v>0</v>
      </c>
      <c r="D32" s="278"/>
      <c r="E32" s="426"/>
      <c r="F32" s="432" t="s">
        <v>1517</v>
      </c>
      <c r="G32" s="224">
        <f t="shared" si="1"/>
        <v>0</v>
      </c>
      <c r="H32" s="278"/>
      <c r="I32" s="288"/>
      <c r="J32" s="428">
        <v>78</v>
      </c>
    </row>
    <row r="33" spans="1:10" ht="18.75" customHeight="1" x14ac:dyDescent="0.25">
      <c r="A33" s="428">
        <v>33</v>
      </c>
      <c r="B33" s="431" t="s">
        <v>1518</v>
      </c>
      <c r="C33" s="224">
        <f t="shared" si="0"/>
        <v>0</v>
      </c>
      <c r="D33" s="278"/>
      <c r="E33" s="426"/>
      <c r="F33" s="432" t="s">
        <v>1519</v>
      </c>
      <c r="G33" s="224">
        <f t="shared" si="1"/>
        <v>0</v>
      </c>
      <c r="H33" s="278"/>
      <c r="I33" s="288"/>
      <c r="J33" s="428">
        <v>79</v>
      </c>
    </row>
    <row r="34" spans="1:10" ht="18.75" customHeight="1" x14ac:dyDescent="0.25">
      <c r="A34" s="428">
        <v>34</v>
      </c>
      <c r="B34" s="431" t="s">
        <v>1520</v>
      </c>
      <c r="C34" s="224">
        <f t="shared" si="0"/>
        <v>0</v>
      </c>
      <c r="D34" s="278"/>
      <c r="E34" s="426"/>
      <c r="F34" s="432" t="s">
        <v>1521</v>
      </c>
      <c r="G34" s="224">
        <f t="shared" si="1"/>
        <v>0</v>
      </c>
      <c r="H34" s="278"/>
      <c r="I34" s="288"/>
      <c r="J34" s="428">
        <v>80</v>
      </c>
    </row>
    <row r="35" spans="1:10" ht="18.75" customHeight="1" x14ac:dyDescent="0.25">
      <c r="A35" s="428">
        <v>35</v>
      </c>
      <c r="B35" s="431" t="s">
        <v>1522</v>
      </c>
      <c r="C35" s="224">
        <f t="shared" si="0"/>
        <v>0</v>
      </c>
      <c r="D35" s="278"/>
      <c r="E35" s="426"/>
      <c r="F35" s="419" t="s">
        <v>1523</v>
      </c>
      <c r="G35" s="394">
        <f t="shared" si="1"/>
        <v>0</v>
      </c>
      <c r="H35" s="420">
        <f>SUM(H36:H43)</f>
        <v>0</v>
      </c>
      <c r="I35" s="421">
        <f>SUM(I36:I43)</f>
        <v>0</v>
      </c>
      <c r="J35" s="428">
        <v>81</v>
      </c>
    </row>
    <row r="36" spans="1:10" ht="18.75" customHeight="1" x14ac:dyDescent="0.25">
      <c r="A36" s="428">
        <v>36</v>
      </c>
      <c r="B36" s="431" t="s">
        <v>1524</v>
      </c>
      <c r="C36" s="224">
        <f t="shared" si="0"/>
        <v>0</v>
      </c>
      <c r="D36" s="278"/>
      <c r="E36" s="426"/>
      <c r="F36" s="432" t="s">
        <v>1525</v>
      </c>
      <c r="G36" s="224">
        <f t="shared" si="1"/>
        <v>0</v>
      </c>
      <c r="H36" s="278"/>
      <c r="I36" s="288"/>
      <c r="J36" s="428">
        <v>82</v>
      </c>
    </row>
    <row r="37" spans="1:10" ht="18.75" customHeight="1" x14ac:dyDescent="0.25">
      <c r="A37" s="428">
        <v>37</v>
      </c>
      <c r="B37" s="431" t="s">
        <v>1526</v>
      </c>
      <c r="C37" s="224">
        <f t="shared" si="0"/>
        <v>0</v>
      </c>
      <c r="D37" s="278"/>
      <c r="E37" s="426"/>
      <c r="F37" s="432" t="s">
        <v>1527</v>
      </c>
      <c r="G37" s="224">
        <f t="shared" si="1"/>
        <v>0</v>
      </c>
      <c r="H37" s="278"/>
      <c r="I37" s="288"/>
      <c r="J37" s="428">
        <v>83</v>
      </c>
    </row>
    <row r="38" spans="1:10" ht="18.75" customHeight="1" x14ac:dyDescent="0.25">
      <c r="A38" s="428">
        <v>38</v>
      </c>
      <c r="B38" s="431" t="s">
        <v>1528</v>
      </c>
      <c r="C38" s="224">
        <f t="shared" si="0"/>
        <v>0</v>
      </c>
      <c r="D38" s="278"/>
      <c r="E38" s="426"/>
      <c r="F38" s="432" t="s">
        <v>1529</v>
      </c>
      <c r="G38" s="224">
        <f t="shared" si="1"/>
        <v>0</v>
      </c>
      <c r="H38" s="278"/>
      <c r="I38" s="288"/>
      <c r="J38" s="428">
        <v>84</v>
      </c>
    </row>
    <row r="39" spans="1:10" ht="18.75" customHeight="1" x14ac:dyDescent="0.25">
      <c r="A39" s="428">
        <v>39</v>
      </c>
      <c r="B39" s="431" t="s">
        <v>1530</v>
      </c>
      <c r="C39" s="224">
        <f t="shared" si="0"/>
        <v>0</v>
      </c>
      <c r="D39" s="278"/>
      <c r="E39" s="426"/>
      <c r="F39" s="432" t="s">
        <v>1531</v>
      </c>
      <c r="G39" s="224">
        <f>+H39+I39</f>
        <v>0</v>
      </c>
      <c r="H39" s="278"/>
      <c r="I39" s="288"/>
      <c r="J39" s="428">
        <v>85</v>
      </c>
    </row>
    <row r="40" spans="1:10" ht="18.75" customHeight="1" x14ac:dyDescent="0.25">
      <c r="A40" s="428">
        <v>40</v>
      </c>
      <c r="B40" s="431" t="s">
        <v>1532</v>
      </c>
      <c r="C40" s="224">
        <f t="shared" si="0"/>
        <v>0</v>
      </c>
      <c r="D40" s="278"/>
      <c r="E40" s="426"/>
      <c r="F40" s="432" t="s">
        <v>1533</v>
      </c>
      <c r="G40" s="224">
        <f>+H40+I40</f>
        <v>0</v>
      </c>
      <c r="H40" s="278"/>
      <c r="I40" s="288"/>
      <c r="J40" s="428">
        <v>86</v>
      </c>
    </row>
    <row r="41" spans="1:10" ht="18.75" customHeight="1" x14ac:dyDescent="0.25">
      <c r="A41" s="428">
        <v>41</v>
      </c>
      <c r="B41" s="431" t="s">
        <v>1534</v>
      </c>
      <c r="C41" s="224">
        <f t="shared" si="0"/>
        <v>0</v>
      </c>
      <c r="D41" s="278"/>
      <c r="E41" s="426"/>
      <c r="F41" s="432" t="s">
        <v>1535</v>
      </c>
      <c r="G41" s="224">
        <f>+H41+I41</f>
        <v>0</v>
      </c>
      <c r="H41" s="278"/>
      <c r="I41" s="288"/>
      <c r="J41" s="428">
        <v>87</v>
      </c>
    </row>
    <row r="42" spans="1:10" ht="18.75" customHeight="1" x14ac:dyDescent="0.25">
      <c r="A42" s="428">
        <v>42</v>
      </c>
      <c r="B42" s="431" t="s">
        <v>1536</v>
      </c>
      <c r="C42" s="224">
        <f t="shared" si="0"/>
        <v>0</v>
      </c>
      <c r="D42" s="278"/>
      <c r="E42" s="426"/>
      <c r="F42" s="432" t="s">
        <v>1537</v>
      </c>
      <c r="G42" s="224">
        <f>+H42+I42</f>
        <v>0</v>
      </c>
      <c r="H42" s="278"/>
      <c r="I42" s="288"/>
      <c r="J42" s="428">
        <v>88</v>
      </c>
    </row>
    <row r="43" spans="1:10" ht="18.75" customHeight="1" x14ac:dyDescent="0.25">
      <c r="A43" s="428">
        <v>43</v>
      </c>
      <c r="B43" s="431" t="s">
        <v>1538</v>
      </c>
      <c r="C43" s="224">
        <f t="shared" si="0"/>
        <v>0</v>
      </c>
      <c r="D43" s="278"/>
      <c r="E43" s="426"/>
      <c r="F43" s="432" t="s">
        <v>1539</v>
      </c>
      <c r="G43" s="224">
        <f>+H43+I43</f>
        <v>0</v>
      </c>
      <c r="H43" s="278"/>
      <c r="I43" s="288"/>
      <c r="J43" s="428">
        <v>89</v>
      </c>
    </row>
    <row r="44" spans="1:10" ht="18.75" customHeight="1" x14ac:dyDescent="0.25">
      <c r="A44" s="428">
        <v>44</v>
      </c>
      <c r="B44" s="431" t="s">
        <v>1540</v>
      </c>
      <c r="C44" s="224">
        <f t="shared" si="0"/>
        <v>0</v>
      </c>
      <c r="D44" s="278"/>
      <c r="E44" s="426"/>
    </row>
    <row r="45" spans="1:10" ht="18.75" customHeight="1" x14ac:dyDescent="0.25">
      <c r="A45" s="428">
        <v>45</v>
      </c>
      <c r="B45" s="431" t="s">
        <v>1541</v>
      </c>
      <c r="C45" s="224">
        <f t="shared" si="0"/>
        <v>0</v>
      </c>
      <c r="D45" s="278"/>
      <c r="E45" s="426"/>
    </row>
    <row r="46" spans="1:10" ht="18.75" customHeight="1" x14ac:dyDescent="0.25">
      <c r="A46" s="428">
        <v>46</v>
      </c>
      <c r="B46" s="431" t="s">
        <v>1542</v>
      </c>
      <c r="C46" s="224">
        <f t="shared" si="0"/>
        <v>0</v>
      </c>
      <c r="D46" s="278"/>
      <c r="E46" s="426"/>
    </row>
    <row r="47" spans="1:10" ht="18.75" customHeight="1" x14ac:dyDescent="0.25">
      <c r="A47" s="428">
        <v>47</v>
      </c>
      <c r="B47" s="431" t="s">
        <v>1543</v>
      </c>
      <c r="C47" s="224">
        <f t="shared" si="0"/>
        <v>0</v>
      </c>
      <c r="D47" s="278"/>
      <c r="E47" s="426"/>
    </row>
    <row r="48" spans="1:10" ht="18.75" customHeight="1" thickBot="1" x14ac:dyDescent="0.3">
      <c r="A48" s="428">
        <v>48</v>
      </c>
      <c r="B48" s="431" t="s">
        <v>1544</v>
      </c>
      <c r="C48" s="224">
        <f t="shared" si="0"/>
        <v>0</v>
      </c>
      <c r="D48" s="278"/>
      <c r="E48" s="426"/>
    </row>
    <row r="49" spans="1:10" s="403" customFormat="1" ht="9" customHeight="1" thickTop="1" x14ac:dyDescent="0.25">
      <c r="A49" s="428">
        <v>49</v>
      </c>
      <c r="B49" s="422"/>
      <c r="C49" s="423"/>
      <c r="D49" s="423"/>
      <c r="E49" s="423"/>
      <c r="F49" s="422"/>
      <c r="G49" s="423"/>
      <c r="H49" s="423"/>
      <c r="I49" s="423"/>
      <c r="J49" s="428"/>
    </row>
    <row r="50" spans="1:10" s="403" customFormat="1" ht="15.75" x14ac:dyDescent="0.25">
      <c r="A50" s="428">
        <v>50</v>
      </c>
      <c r="B50" s="424" t="s">
        <v>87</v>
      </c>
      <c r="C50" s="425"/>
      <c r="D50" s="425"/>
      <c r="E50" s="425"/>
      <c r="F50" s="424"/>
      <c r="G50" s="425"/>
      <c r="H50" s="425"/>
      <c r="I50" s="425"/>
      <c r="J50" s="428"/>
    </row>
    <row r="51" spans="1:10" s="403" customFormat="1" x14ac:dyDescent="0.25">
      <c r="A51" s="428">
        <v>51</v>
      </c>
      <c r="B51" s="503"/>
      <c r="C51" s="504"/>
      <c r="D51" s="504"/>
      <c r="E51" s="504"/>
      <c r="F51" s="504"/>
      <c r="G51" s="504"/>
      <c r="H51" s="504"/>
      <c r="I51" s="505"/>
      <c r="J51" s="428"/>
    </row>
    <row r="52" spans="1:10" s="403" customFormat="1" x14ac:dyDescent="0.25">
      <c r="A52" s="428"/>
      <c r="B52" s="506"/>
      <c r="C52" s="507"/>
      <c r="D52" s="507"/>
      <c r="E52" s="507"/>
      <c r="F52" s="507"/>
      <c r="G52" s="507"/>
      <c r="H52" s="507"/>
      <c r="I52" s="508"/>
      <c r="J52" s="428"/>
    </row>
    <row r="53" spans="1:10" s="403" customFormat="1" x14ac:dyDescent="0.25">
      <c r="A53" s="428"/>
      <c r="B53" s="506"/>
      <c r="C53" s="507"/>
      <c r="D53" s="507"/>
      <c r="E53" s="507"/>
      <c r="F53" s="507"/>
      <c r="G53" s="507"/>
      <c r="H53" s="507"/>
      <c r="I53" s="508"/>
      <c r="J53" s="428"/>
    </row>
    <row r="54" spans="1:10" s="403" customFormat="1" x14ac:dyDescent="0.25">
      <c r="A54" s="428"/>
      <c r="B54" s="506"/>
      <c r="C54" s="507"/>
      <c r="D54" s="507"/>
      <c r="E54" s="507"/>
      <c r="F54" s="507"/>
      <c r="G54" s="507"/>
      <c r="H54" s="507"/>
      <c r="I54" s="508"/>
      <c r="J54" s="428"/>
    </row>
    <row r="55" spans="1:10" s="403" customFormat="1" x14ac:dyDescent="0.25">
      <c r="A55" s="428"/>
      <c r="B55" s="509"/>
      <c r="C55" s="510"/>
      <c r="D55" s="510"/>
      <c r="E55" s="510"/>
      <c r="F55" s="510"/>
      <c r="G55" s="510"/>
      <c r="H55" s="510"/>
      <c r="I55" s="511"/>
      <c r="J55" s="428"/>
    </row>
  </sheetData>
  <sheetProtection algorithmName="SHA-512" hashValue="lfgp/ueDFhtDTr1mdGdte/p6A+9vZNcV5qWUc+zEMPyRSPhId00MsvaYgGisGNZtAtziWasrwE6+fMKjZqNHgg==" saltValue="nLuelFkNOPw0GZeuItPwMw==" spinCount="100000" sheet="1" objects="1" scenarios="1"/>
  <mergeCells count="6">
    <mergeCell ref="B51:I55"/>
    <mergeCell ref="B1:E1"/>
    <mergeCell ref="B3:B4"/>
    <mergeCell ref="C3:E3"/>
    <mergeCell ref="F3:F4"/>
    <mergeCell ref="G3:I3"/>
  </mergeCells>
  <conditionalFormatting sqref="C5:E6 G6:G43 C7:C49">
    <cfRule type="cellIs" dxfId="44" priority="3" operator="equal">
      <formula>0</formula>
    </cfRule>
  </conditionalFormatting>
  <conditionalFormatting sqref="F6:I6 F35:I35">
    <cfRule type="cellIs" dxfId="43" priority="2" operator="equal">
      <formula>0</formula>
    </cfRule>
  </conditionalFormatting>
  <conditionalFormatting sqref="G49">
    <cfRule type="cellIs" dxfId="42" priority="1" operator="equal">
      <formula>0</formula>
    </cfRule>
  </conditionalFormatting>
  <printOptions horizontalCentered="1"/>
  <pageMargins left="0.39370078740157483" right="0.39370078740157483" top="0.59055118110236227" bottom="0.43307086614173229" header="0.31496062992125984" footer="0.19685039370078741"/>
  <pageSetup scale="52" orientation="landscape" r:id="rId1"/>
  <headerFooter>
    <oddHeader>&amp;L&amp;G</oddHeader>
    <oddFooter>&amp;R&amp;"Carlito,Negrita"Técnica Nocturna&amp;"Carlito,Normal",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>
    <pageSetUpPr fitToPage="1"/>
  </sheetPr>
  <dimension ref="A1:T19"/>
  <sheetViews>
    <sheetView showGridLines="0" zoomScale="95" zoomScaleNormal="95" workbookViewId="0"/>
  </sheetViews>
  <sheetFormatPr baseColWidth="10" defaultColWidth="11.42578125" defaultRowHeight="15" x14ac:dyDescent="0.25"/>
  <cols>
    <col min="1" max="1" width="4.7109375" style="27" customWidth="1"/>
    <col min="2" max="2" width="56.28515625" style="8" customWidth="1"/>
    <col min="3" max="14" width="8" style="8" customWidth="1"/>
    <col min="15" max="16384" width="11.42578125" style="8"/>
  </cols>
  <sheetData>
    <row r="1" spans="1:20" ht="18.75" x14ac:dyDescent="0.3">
      <c r="A1" s="382">
        <v>1</v>
      </c>
      <c r="B1" s="119" t="s">
        <v>115</v>
      </c>
      <c r="C1" s="213"/>
      <c r="D1" s="213"/>
      <c r="E1" s="213"/>
      <c r="F1" s="213"/>
      <c r="G1" s="213"/>
      <c r="H1" s="213"/>
    </row>
    <row r="2" spans="1:20" ht="18" customHeight="1" x14ac:dyDescent="0.3">
      <c r="A2" s="382">
        <v>2</v>
      </c>
      <c r="B2" s="119" t="s">
        <v>94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</row>
    <row r="3" spans="1:20" ht="18" customHeight="1" x14ac:dyDescent="0.3">
      <c r="A3" s="382">
        <v>3</v>
      </c>
      <c r="B3" s="119" t="s">
        <v>397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</row>
    <row r="4" spans="1:20" ht="19.5" thickBot="1" x14ac:dyDescent="0.35">
      <c r="A4" s="382">
        <v>4</v>
      </c>
      <c r="B4" s="381" t="s">
        <v>857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4"/>
      <c r="P4" s="214"/>
      <c r="Q4" s="214"/>
      <c r="R4" s="214"/>
      <c r="S4" s="214"/>
      <c r="T4" s="214"/>
    </row>
    <row r="5" spans="1:20" ht="22.5" customHeight="1" thickTop="1" x14ac:dyDescent="0.25">
      <c r="A5" s="382">
        <v>5</v>
      </c>
      <c r="B5" s="493" t="s">
        <v>95</v>
      </c>
      <c r="C5" s="495" t="s">
        <v>0</v>
      </c>
      <c r="D5" s="491"/>
      <c r="E5" s="491"/>
      <c r="F5" s="490" t="s">
        <v>895</v>
      </c>
      <c r="G5" s="491"/>
      <c r="H5" s="492"/>
      <c r="I5" s="490" t="s">
        <v>896</v>
      </c>
      <c r="J5" s="491"/>
      <c r="K5" s="492"/>
      <c r="L5" s="490" t="s">
        <v>1459</v>
      </c>
      <c r="M5" s="491"/>
      <c r="N5" s="491"/>
    </row>
    <row r="6" spans="1:20" ht="30.75" customHeight="1" thickBot="1" x14ac:dyDescent="0.3">
      <c r="A6" s="382">
        <v>6</v>
      </c>
      <c r="B6" s="494"/>
      <c r="C6" s="216" t="s">
        <v>0</v>
      </c>
      <c r="D6" s="64" t="s">
        <v>18</v>
      </c>
      <c r="E6" s="197" t="s">
        <v>17</v>
      </c>
      <c r="F6" s="195" t="s">
        <v>0</v>
      </c>
      <c r="G6" s="64" t="s">
        <v>18</v>
      </c>
      <c r="H6" s="197" t="s">
        <v>17</v>
      </c>
      <c r="I6" s="195" t="s">
        <v>0</v>
      </c>
      <c r="J6" s="64" t="s">
        <v>18</v>
      </c>
      <c r="K6" s="197" t="s">
        <v>17</v>
      </c>
      <c r="L6" s="195" t="s">
        <v>0</v>
      </c>
      <c r="M6" s="64" t="s">
        <v>18</v>
      </c>
      <c r="N6" s="197" t="s">
        <v>17</v>
      </c>
    </row>
    <row r="7" spans="1:20" ht="30.75" customHeight="1" thickTop="1" x14ac:dyDescent="0.25">
      <c r="A7" s="382">
        <v>7</v>
      </c>
      <c r="B7" s="295" t="s">
        <v>693</v>
      </c>
      <c r="C7" s="217">
        <f>D7+E7</f>
        <v>0</v>
      </c>
      <c r="D7" s="218">
        <f t="shared" ref="D7:D13" si="0">G7+J7+M7</f>
        <v>0</v>
      </c>
      <c r="E7" s="219">
        <f t="shared" ref="E7:E13" si="1">+H7+K7+N7</f>
        <v>0</v>
      </c>
      <c r="F7" s="220">
        <f t="shared" ref="F7:F12" si="2">+G7+H7</f>
        <v>0</v>
      </c>
      <c r="G7" s="372"/>
      <c r="H7" s="373"/>
      <c r="I7" s="220">
        <f t="shared" ref="I7:I13" si="3">+J7+K7</f>
        <v>0</v>
      </c>
      <c r="J7" s="372"/>
      <c r="K7" s="373"/>
      <c r="L7" s="220">
        <f t="shared" ref="L7:L13" si="4">+M7+N7</f>
        <v>0</v>
      </c>
      <c r="M7" s="372"/>
      <c r="N7" s="374"/>
    </row>
    <row r="8" spans="1:20" ht="30.75" customHeight="1" x14ac:dyDescent="0.25">
      <c r="A8" s="382">
        <v>8</v>
      </c>
      <c r="B8" s="378" t="s">
        <v>106</v>
      </c>
      <c r="C8" s="221">
        <f t="shared" ref="C8" si="5">D8+E8</f>
        <v>0</v>
      </c>
      <c r="D8" s="222">
        <f t="shared" si="0"/>
        <v>0</v>
      </c>
      <c r="E8" s="223">
        <f t="shared" si="1"/>
        <v>0</v>
      </c>
      <c r="F8" s="224">
        <f t="shared" si="2"/>
        <v>0</v>
      </c>
      <c r="G8" s="278"/>
      <c r="H8" s="279"/>
      <c r="I8" s="224">
        <f t="shared" si="3"/>
        <v>0</v>
      </c>
      <c r="J8" s="278"/>
      <c r="K8" s="279"/>
      <c r="L8" s="224">
        <f t="shared" si="4"/>
        <v>0</v>
      </c>
      <c r="M8" s="278"/>
      <c r="N8" s="288"/>
    </row>
    <row r="9" spans="1:20" ht="30.75" customHeight="1" x14ac:dyDescent="0.25">
      <c r="A9" s="382">
        <v>9</v>
      </c>
      <c r="B9" s="378" t="s">
        <v>107</v>
      </c>
      <c r="C9" s="221">
        <f t="shared" ref="C9:C13" si="6">D9+E9</f>
        <v>0</v>
      </c>
      <c r="D9" s="222">
        <f t="shared" si="0"/>
        <v>0</v>
      </c>
      <c r="E9" s="223">
        <f t="shared" si="1"/>
        <v>0</v>
      </c>
      <c r="F9" s="224">
        <f t="shared" si="2"/>
        <v>0</v>
      </c>
      <c r="G9" s="278"/>
      <c r="H9" s="279"/>
      <c r="I9" s="224">
        <f t="shared" si="3"/>
        <v>0</v>
      </c>
      <c r="J9" s="278"/>
      <c r="K9" s="279"/>
      <c r="L9" s="224">
        <f t="shared" si="4"/>
        <v>0</v>
      </c>
      <c r="M9" s="278"/>
      <c r="N9" s="288"/>
    </row>
    <row r="10" spans="1:20" ht="30.75" customHeight="1" x14ac:dyDescent="0.25">
      <c r="A10" s="382">
        <v>10</v>
      </c>
      <c r="B10" s="378" t="s">
        <v>706</v>
      </c>
      <c r="C10" s="221">
        <f t="shared" si="6"/>
        <v>0</v>
      </c>
      <c r="D10" s="222">
        <f t="shared" si="0"/>
        <v>0</v>
      </c>
      <c r="E10" s="223">
        <f t="shared" si="1"/>
        <v>0</v>
      </c>
      <c r="F10" s="224">
        <f t="shared" si="2"/>
        <v>0</v>
      </c>
      <c r="G10" s="278"/>
      <c r="H10" s="279"/>
      <c r="I10" s="224">
        <f t="shared" si="3"/>
        <v>0</v>
      </c>
      <c r="J10" s="278"/>
      <c r="K10" s="279"/>
      <c r="L10" s="224">
        <f t="shared" si="4"/>
        <v>0</v>
      </c>
      <c r="M10" s="278"/>
      <c r="N10" s="288"/>
    </row>
    <row r="11" spans="1:20" ht="30.75" customHeight="1" x14ac:dyDescent="0.25">
      <c r="A11" s="382">
        <v>11</v>
      </c>
      <c r="B11" s="378" t="s">
        <v>816</v>
      </c>
      <c r="C11" s="221">
        <f t="shared" si="6"/>
        <v>0</v>
      </c>
      <c r="D11" s="222">
        <f t="shared" si="0"/>
        <v>0</v>
      </c>
      <c r="E11" s="223">
        <f t="shared" si="1"/>
        <v>0</v>
      </c>
      <c r="F11" s="224">
        <f t="shared" si="2"/>
        <v>0</v>
      </c>
      <c r="G11" s="278"/>
      <c r="H11" s="279"/>
      <c r="I11" s="224">
        <f t="shared" si="3"/>
        <v>0</v>
      </c>
      <c r="J11" s="278"/>
      <c r="K11" s="279"/>
      <c r="L11" s="224">
        <f t="shared" si="4"/>
        <v>0</v>
      </c>
      <c r="M11" s="278"/>
      <c r="N11" s="288"/>
    </row>
    <row r="12" spans="1:20" ht="30.75" customHeight="1" x14ac:dyDescent="0.25">
      <c r="A12" s="382">
        <v>12</v>
      </c>
      <c r="B12" s="378" t="s">
        <v>724</v>
      </c>
      <c r="C12" s="221">
        <f t="shared" si="6"/>
        <v>0</v>
      </c>
      <c r="D12" s="222">
        <f t="shared" si="0"/>
        <v>0</v>
      </c>
      <c r="E12" s="223">
        <f t="shared" si="1"/>
        <v>0</v>
      </c>
      <c r="F12" s="224">
        <f t="shared" si="2"/>
        <v>0</v>
      </c>
      <c r="G12" s="278"/>
      <c r="H12" s="279"/>
      <c r="I12" s="520"/>
      <c r="J12" s="521"/>
      <c r="K12" s="521"/>
      <c r="L12" s="521"/>
      <c r="M12" s="521"/>
      <c r="N12" s="521"/>
    </row>
    <row r="13" spans="1:20" ht="30.75" customHeight="1" thickBot="1" x14ac:dyDescent="0.3">
      <c r="A13" s="382">
        <v>13</v>
      </c>
      <c r="B13" s="380" t="s">
        <v>725</v>
      </c>
      <c r="C13" s="225">
        <f t="shared" si="6"/>
        <v>0</v>
      </c>
      <c r="D13" s="226">
        <f t="shared" si="0"/>
        <v>0</v>
      </c>
      <c r="E13" s="227">
        <f t="shared" si="1"/>
        <v>0</v>
      </c>
      <c r="F13" s="228">
        <f t="shared" ref="F13" si="7">+G13+H13</f>
        <v>0</v>
      </c>
      <c r="G13" s="284"/>
      <c r="H13" s="285"/>
      <c r="I13" s="228">
        <f t="shared" si="3"/>
        <v>0</v>
      </c>
      <c r="J13" s="284"/>
      <c r="K13" s="285"/>
      <c r="L13" s="228">
        <f t="shared" si="4"/>
        <v>0</v>
      </c>
      <c r="M13" s="284"/>
      <c r="N13" s="291"/>
    </row>
    <row r="14" spans="1:20" ht="15.75" thickTop="1" x14ac:dyDescent="0.25">
      <c r="A14" s="382">
        <v>15</v>
      </c>
      <c r="B14" s="153"/>
      <c r="F14" s="212"/>
    </row>
    <row r="15" spans="1:20" x14ac:dyDescent="0.25">
      <c r="A15" s="382">
        <v>16</v>
      </c>
      <c r="B15" s="155" t="s">
        <v>87</v>
      </c>
    </row>
    <row r="16" spans="1:20" ht="21.75" customHeight="1" x14ac:dyDescent="0.25">
      <c r="A16" s="382">
        <v>17</v>
      </c>
      <c r="B16" s="481"/>
      <c r="C16" s="482"/>
      <c r="D16" s="482"/>
      <c r="E16" s="482"/>
      <c r="F16" s="482"/>
      <c r="G16" s="482"/>
      <c r="H16" s="482"/>
      <c r="I16" s="482"/>
      <c r="J16" s="482"/>
      <c r="K16" s="482"/>
      <c r="L16" s="482"/>
      <c r="M16" s="482"/>
      <c r="N16" s="483"/>
    </row>
    <row r="17" spans="1:14" ht="21.75" customHeight="1" x14ac:dyDescent="0.25">
      <c r="A17" s="382"/>
      <c r="B17" s="484"/>
      <c r="C17" s="485"/>
      <c r="D17" s="485"/>
      <c r="E17" s="485"/>
      <c r="F17" s="485"/>
      <c r="G17" s="485"/>
      <c r="H17" s="485"/>
      <c r="I17" s="485"/>
      <c r="J17" s="485"/>
      <c r="K17" s="485"/>
      <c r="L17" s="485"/>
      <c r="M17" s="485"/>
      <c r="N17" s="486"/>
    </row>
    <row r="18" spans="1:14" ht="21.75" customHeight="1" x14ac:dyDescent="0.25">
      <c r="B18" s="484"/>
      <c r="C18" s="485"/>
      <c r="D18" s="485"/>
      <c r="E18" s="485"/>
      <c r="F18" s="485"/>
      <c r="G18" s="485"/>
      <c r="H18" s="485"/>
      <c r="I18" s="485"/>
      <c r="J18" s="485"/>
      <c r="K18" s="485"/>
      <c r="L18" s="485"/>
      <c r="M18" s="485"/>
      <c r="N18" s="486"/>
    </row>
    <row r="19" spans="1:14" ht="21.75" customHeight="1" x14ac:dyDescent="0.25">
      <c r="B19" s="487"/>
      <c r="C19" s="488"/>
      <c r="D19" s="488"/>
      <c r="E19" s="488"/>
      <c r="F19" s="488"/>
      <c r="G19" s="488"/>
      <c r="H19" s="488"/>
      <c r="I19" s="488"/>
      <c r="J19" s="488"/>
      <c r="K19" s="488"/>
      <c r="L19" s="488"/>
      <c r="M19" s="488"/>
      <c r="N19" s="489"/>
    </row>
  </sheetData>
  <sheetProtection algorithmName="SHA-512" hashValue="FZu+ZDQ2JEkrRnfb/r2JdkRcFfYWNSNQesNkF2DzevAvl6OklLhzKxdqApGAdOAk3TSv2wFUZVk/RigbK+SJpg==" saltValue="/PDP5cZXuHS6Z4LQx2wukQ==" spinCount="100000" sheet="1" objects="1" scenarios="1"/>
  <mergeCells count="7">
    <mergeCell ref="B16:N19"/>
    <mergeCell ref="B5:B6"/>
    <mergeCell ref="C5:E5"/>
    <mergeCell ref="F5:H5"/>
    <mergeCell ref="I5:K5"/>
    <mergeCell ref="L5:N5"/>
    <mergeCell ref="I12:N12"/>
  </mergeCells>
  <conditionalFormatting sqref="C7:F13">
    <cfRule type="cellIs" dxfId="41" priority="4" operator="equal">
      <formula>0</formula>
    </cfRule>
  </conditionalFormatting>
  <conditionalFormatting sqref="L7:L11 I7:I13 L13">
    <cfRule type="cellIs" dxfId="40" priority="3" operator="equal">
      <formula>0</formula>
    </cfRule>
  </conditionalFormatting>
  <printOptions horizontalCentered="1"/>
  <pageMargins left="0.39370078740157483" right="0.39370078740157483" top="0.59055118110236227" bottom="0.43307086614173229" header="0.31496062992125984" footer="0.19685039370078741"/>
  <pageSetup scale="85" orientation="landscape" r:id="rId1"/>
  <headerFooter>
    <oddHeader>&amp;L&amp;G</oddHeader>
    <oddFooter>&amp;R&amp;"Carlito,Negrita"Técnica Nocturna&amp;"Carlito,Normal",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3">
    <pageSetUpPr fitToPage="1"/>
  </sheetPr>
  <dimension ref="A1:T36"/>
  <sheetViews>
    <sheetView showGridLines="0" zoomScale="95" zoomScaleNormal="95" workbookViewId="0"/>
  </sheetViews>
  <sheetFormatPr baseColWidth="10" defaultColWidth="11.42578125" defaultRowHeight="15" x14ac:dyDescent="0.25"/>
  <cols>
    <col min="1" max="1" width="7.28515625" style="429" customWidth="1"/>
    <col min="2" max="2" width="55.28515625" style="8" customWidth="1"/>
    <col min="3" max="14" width="8" style="8" customWidth="1"/>
    <col min="15" max="16384" width="11.42578125" style="8"/>
  </cols>
  <sheetData>
    <row r="1" spans="1:20" ht="20.25" customHeight="1" x14ac:dyDescent="0.3">
      <c r="A1" s="382">
        <v>1</v>
      </c>
      <c r="B1" s="119" t="s">
        <v>116</v>
      </c>
      <c r="C1" s="193"/>
      <c r="D1" s="193"/>
      <c r="E1" s="193"/>
      <c r="F1" s="193"/>
      <c r="G1" s="193"/>
      <c r="H1" s="193"/>
    </row>
    <row r="2" spans="1:20" ht="18.75" x14ac:dyDescent="0.3">
      <c r="A2" s="382">
        <v>2</v>
      </c>
      <c r="B2" s="77" t="s">
        <v>708</v>
      </c>
      <c r="C2" s="193"/>
      <c r="D2" s="193"/>
      <c r="E2" s="193"/>
      <c r="F2" s="193"/>
      <c r="G2" s="193"/>
      <c r="H2" s="193"/>
    </row>
    <row r="3" spans="1:20" ht="20.25" customHeight="1" x14ac:dyDescent="0.3">
      <c r="A3" s="382">
        <v>3</v>
      </c>
      <c r="B3" s="119" t="s">
        <v>119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4" spans="1:20" ht="19.5" thickBot="1" x14ac:dyDescent="0.35">
      <c r="A4" s="382">
        <v>4</v>
      </c>
      <c r="B4" s="381" t="s">
        <v>857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4"/>
      <c r="P4" s="214"/>
      <c r="Q4" s="214"/>
      <c r="R4" s="214"/>
      <c r="S4" s="214"/>
      <c r="T4" s="214"/>
    </row>
    <row r="5" spans="1:20" ht="22.5" customHeight="1" thickTop="1" x14ac:dyDescent="0.25">
      <c r="A5" s="382">
        <v>5</v>
      </c>
      <c r="B5" s="522" t="s">
        <v>707</v>
      </c>
      <c r="C5" s="495" t="s">
        <v>0</v>
      </c>
      <c r="D5" s="491"/>
      <c r="E5" s="491"/>
      <c r="F5" s="490" t="s">
        <v>895</v>
      </c>
      <c r="G5" s="491"/>
      <c r="H5" s="492"/>
      <c r="I5" s="490" t="s">
        <v>896</v>
      </c>
      <c r="J5" s="491"/>
      <c r="K5" s="492"/>
      <c r="L5" s="490" t="s">
        <v>1459</v>
      </c>
      <c r="M5" s="491"/>
      <c r="N5" s="491"/>
    </row>
    <row r="6" spans="1:20" ht="30.75" customHeight="1" thickBot="1" x14ac:dyDescent="0.3">
      <c r="A6" s="382">
        <v>6</v>
      </c>
      <c r="B6" s="523"/>
      <c r="C6" s="194" t="s">
        <v>0</v>
      </c>
      <c r="D6" s="64" t="s">
        <v>18</v>
      </c>
      <c r="E6" s="63" t="s">
        <v>17</v>
      </c>
      <c r="F6" s="195" t="s">
        <v>0</v>
      </c>
      <c r="G6" s="64" t="s">
        <v>18</v>
      </c>
      <c r="H6" s="196" t="s">
        <v>17</v>
      </c>
      <c r="I6" s="63" t="s">
        <v>0</v>
      </c>
      <c r="J6" s="64" t="s">
        <v>18</v>
      </c>
      <c r="K6" s="63" t="s">
        <v>17</v>
      </c>
      <c r="L6" s="195" t="s">
        <v>0</v>
      </c>
      <c r="M6" s="64" t="s">
        <v>18</v>
      </c>
      <c r="N6" s="197" t="s">
        <v>17</v>
      </c>
    </row>
    <row r="7" spans="1:20" s="60" customFormat="1" ht="27" customHeight="1" thickTop="1" x14ac:dyDescent="0.25">
      <c r="A7" s="382">
        <v>7</v>
      </c>
      <c r="B7" s="198" t="s">
        <v>120</v>
      </c>
      <c r="C7" s="199">
        <f t="shared" ref="C7:C18" si="0">D7+E7</f>
        <v>0</v>
      </c>
      <c r="D7" s="200">
        <f>G7+J7+M7</f>
        <v>0</v>
      </c>
      <c r="E7" s="201">
        <f>+H7+K7+N7</f>
        <v>0</v>
      </c>
      <c r="F7" s="202">
        <f t="shared" ref="F7:F18" si="1">+G7+H7</f>
        <v>0</v>
      </c>
      <c r="G7" s="200">
        <f>SUM(G8:G12)</f>
        <v>0</v>
      </c>
      <c r="H7" s="203">
        <f>SUM(H8:H12)</f>
        <v>0</v>
      </c>
      <c r="I7" s="202">
        <f t="shared" ref="I7:I18" si="2">+J7+K7</f>
        <v>0</v>
      </c>
      <c r="J7" s="200">
        <f>SUM(J8:J12)</f>
        <v>0</v>
      </c>
      <c r="K7" s="203">
        <f>SUM(K8:K12)</f>
        <v>0</v>
      </c>
      <c r="L7" s="202">
        <f t="shared" ref="L7:L18" si="3">+M7+N7</f>
        <v>0</v>
      </c>
      <c r="M7" s="200">
        <f>SUM(M8:M12)</f>
        <v>0</v>
      </c>
      <c r="N7" s="201">
        <f>SUM(N8:N12)</f>
        <v>0</v>
      </c>
    </row>
    <row r="8" spans="1:20" ht="27" customHeight="1" x14ac:dyDescent="0.25">
      <c r="A8" s="382">
        <v>8</v>
      </c>
      <c r="B8" s="204" t="s">
        <v>118</v>
      </c>
      <c r="C8" s="127">
        <f t="shared" si="0"/>
        <v>0</v>
      </c>
      <c r="D8" s="136">
        <f>G8+J8+M8</f>
        <v>0</v>
      </c>
      <c r="E8" s="205">
        <f>+H8+K8+N8</f>
        <v>0</v>
      </c>
      <c r="F8" s="202">
        <f t="shared" si="1"/>
        <v>0</v>
      </c>
      <c r="G8" s="358"/>
      <c r="H8" s="368"/>
      <c r="I8" s="202">
        <f t="shared" si="2"/>
        <v>0</v>
      </c>
      <c r="J8" s="358"/>
      <c r="K8" s="366"/>
      <c r="L8" s="202">
        <f t="shared" si="3"/>
        <v>0</v>
      </c>
      <c r="M8" s="358"/>
      <c r="N8" s="366"/>
    </row>
    <row r="9" spans="1:20" ht="27" customHeight="1" x14ac:dyDescent="0.25">
      <c r="A9" s="382">
        <v>9</v>
      </c>
      <c r="B9" s="204" t="s">
        <v>880</v>
      </c>
      <c r="C9" s="127">
        <f t="shared" ref="C9" si="4">D9+E9</f>
        <v>0</v>
      </c>
      <c r="D9" s="136">
        <f>G9+J9+M9</f>
        <v>0</v>
      </c>
      <c r="E9" s="205">
        <f>+H9+K9+N9</f>
        <v>0</v>
      </c>
      <c r="F9" s="202">
        <f t="shared" ref="F9" si="5">+G9+H9</f>
        <v>0</v>
      </c>
      <c r="G9" s="358"/>
      <c r="H9" s="368"/>
      <c r="I9" s="202">
        <f t="shared" ref="I9" si="6">+J9+K9</f>
        <v>0</v>
      </c>
      <c r="J9" s="358"/>
      <c r="K9" s="366"/>
      <c r="L9" s="202">
        <f t="shared" ref="L9" si="7">+M9+N9</f>
        <v>0</v>
      </c>
      <c r="M9" s="358"/>
      <c r="N9" s="366"/>
    </row>
    <row r="10" spans="1:20" ht="27" customHeight="1" x14ac:dyDescent="0.25">
      <c r="A10" s="382">
        <v>10</v>
      </c>
      <c r="B10" s="204" t="s">
        <v>121</v>
      </c>
      <c r="C10" s="127">
        <f t="shared" si="0"/>
        <v>0</v>
      </c>
      <c r="D10" s="136">
        <f t="shared" ref="D10:D29" si="8">G10+J10+M10</f>
        <v>0</v>
      </c>
      <c r="E10" s="205">
        <f t="shared" ref="E10:E29" si="9">+H10+K10+N10</f>
        <v>0</v>
      </c>
      <c r="F10" s="202">
        <f t="shared" si="1"/>
        <v>0</v>
      </c>
      <c r="G10" s="358"/>
      <c r="H10" s="368"/>
      <c r="I10" s="202">
        <f t="shared" si="2"/>
        <v>0</v>
      </c>
      <c r="J10" s="358"/>
      <c r="K10" s="366"/>
      <c r="L10" s="202">
        <f t="shared" si="3"/>
        <v>0</v>
      </c>
      <c r="M10" s="358"/>
      <c r="N10" s="366"/>
    </row>
    <row r="11" spans="1:20" ht="31.5" customHeight="1" x14ac:dyDescent="0.25">
      <c r="A11" s="382">
        <v>11</v>
      </c>
      <c r="B11" s="391" t="s">
        <v>890</v>
      </c>
      <c r="C11" s="127">
        <f t="shared" si="0"/>
        <v>0</v>
      </c>
      <c r="D11" s="136">
        <f t="shared" si="8"/>
        <v>0</v>
      </c>
      <c r="E11" s="205">
        <f t="shared" si="9"/>
        <v>0</v>
      </c>
      <c r="F11" s="202">
        <f t="shared" si="1"/>
        <v>0</v>
      </c>
      <c r="G11" s="358"/>
      <c r="H11" s="368"/>
      <c r="I11" s="202">
        <f t="shared" si="2"/>
        <v>0</v>
      </c>
      <c r="J11" s="358"/>
      <c r="K11" s="366"/>
      <c r="L11" s="202">
        <f t="shared" si="3"/>
        <v>0</v>
      </c>
      <c r="M11" s="358"/>
      <c r="N11" s="366"/>
    </row>
    <row r="12" spans="1:20" ht="27" customHeight="1" x14ac:dyDescent="0.25">
      <c r="A12" s="382">
        <v>12</v>
      </c>
      <c r="B12" s="206" t="s">
        <v>1547</v>
      </c>
      <c r="C12" s="129">
        <f t="shared" si="0"/>
        <v>0</v>
      </c>
      <c r="D12" s="207">
        <f t="shared" si="8"/>
        <v>0</v>
      </c>
      <c r="E12" s="208">
        <f t="shared" si="9"/>
        <v>0</v>
      </c>
      <c r="F12" s="209">
        <f t="shared" si="1"/>
        <v>0</v>
      </c>
      <c r="G12" s="369"/>
      <c r="H12" s="370"/>
      <c r="I12" s="209">
        <f t="shared" si="2"/>
        <v>0</v>
      </c>
      <c r="J12" s="369"/>
      <c r="K12" s="371"/>
      <c r="L12" s="209">
        <f t="shared" si="3"/>
        <v>0</v>
      </c>
      <c r="M12" s="369"/>
      <c r="N12" s="371"/>
    </row>
    <row r="13" spans="1:20" s="60" customFormat="1" ht="27" customHeight="1" x14ac:dyDescent="0.25">
      <c r="A13" s="382">
        <v>13</v>
      </c>
      <c r="B13" s="198" t="s">
        <v>122</v>
      </c>
      <c r="C13" s="199">
        <f t="shared" si="0"/>
        <v>0</v>
      </c>
      <c r="D13" s="200">
        <f t="shared" si="8"/>
        <v>0</v>
      </c>
      <c r="E13" s="201">
        <f t="shared" si="9"/>
        <v>0</v>
      </c>
      <c r="F13" s="210">
        <f t="shared" si="1"/>
        <v>0</v>
      </c>
      <c r="G13" s="200">
        <f>SUM(G14:G18)</f>
        <v>0</v>
      </c>
      <c r="H13" s="203">
        <f>SUM(H14:H18)</f>
        <v>0</v>
      </c>
      <c r="I13" s="210">
        <f t="shared" si="2"/>
        <v>0</v>
      </c>
      <c r="J13" s="200">
        <f>SUM(J14:J18)</f>
        <v>0</v>
      </c>
      <c r="K13" s="203">
        <f>SUM(K14:K18)</f>
        <v>0</v>
      </c>
      <c r="L13" s="210">
        <f t="shared" si="3"/>
        <v>0</v>
      </c>
      <c r="M13" s="200">
        <f>SUM(M14:M18)</f>
        <v>0</v>
      </c>
      <c r="N13" s="201">
        <f>SUM(N14:N18)</f>
        <v>0</v>
      </c>
    </row>
    <row r="14" spans="1:20" ht="27" customHeight="1" x14ac:dyDescent="0.25">
      <c r="A14" s="382">
        <v>14</v>
      </c>
      <c r="B14" s="204" t="s">
        <v>123</v>
      </c>
      <c r="C14" s="127">
        <f t="shared" si="0"/>
        <v>0</v>
      </c>
      <c r="D14" s="136">
        <f t="shared" si="8"/>
        <v>0</v>
      </c>
      <c r="E14" s="205">
        <f t="shared" si="9"/>
        <v>0</v>
      </c>
      <c r="F14" s="202">
        <f t="shared" si="1"/>
        <v>0</v>
      </c>
      <c r="G14" s="358"/>
      <c r="H14" s="368"/>
      <c r="I14" s="202">
        <f t="shared" si="2"/>
        <v>0</v>
      </c>
      <c r="J14" s="358"/>
      <c r="K14" s="366"/>
      <c r="L14" s="202">
        <f t="shared" si="3"/>
        <v>0</v>
      </c>
      <c r="M14" s="358"/>
      <c r="N14" s="366"/>
    </row>
    <row r="15" spans="1:20" ht="27" customHeight="1" x14ac:dyDescent="0.25">
      <c r="A15" s="382">
        <v>15</v>
      </c>
      <c r="B15" s="204" t="s">
        <v>69</v>
      </c>
      <c r="C15" s="127">
        <f t="shared" si="0"/>
        <v>0</v>
      </c>
      <c r="D15" s="136">
        <f t="shared" si="8"/>
        <v>0</v>
      </c>
      <c r="E15" s="205">
        <f t="shared" si="9"/>
        <v>0</v>
      </c>
      <c r="F15" s="202">
        <f t="shared" si="1"/>
        <v>0</v>
      </c>
      <c r="G15" s="358"/>
      <c r="H15" s="368"/>
      <c r="I15" s="202">
        <f t="shared" si="2"/>
        <v>0</v>
      </c>
      <c r="J15" s="358"/>
      <c r="K15" s="366"/>
      <c r="L15" s="202">
        <f t="shared" si="3"/>
        <v>0</v>
      </c>
      <c r="M15" s="358"/>
      <c r="N15" s="366"/>
    </row>
    <row r="16" spans="1:20" ht="27" customHeight="1" x14ac:dyDescent="0.25">
      <c r="A16" s="382">
        <v>16</v>
      </c>
      <c r="B16" s="204" t="s">
        <v>68</v>
      </c>
      <c r="C16" s="127">
        <f t="shared" si="0"/>
        <v>0</v>
      </c>
      <c r="D16" s="136">
        <f t="shared" si="8"/>
        <v>0</v>
      </c>
      <c r="E16" s="205">
        <f t="shared" si="9"/>
        <v>0</v>
      </c>
      <c r="F16" s="202">
        <f t="shared" si="1"/>
        <v>0</v>
      </c>
      <c r="G16" s="358"/>
      <c r="H16" s="368"/>
      <c r="I16" s="202">
        <f t="shared" si="2"/>
        <v>0</v>
      </c>
      <c r="J16" s="358"/>
      <c r="K16" s="366"/>
      <c r="L16" s="202">
        <f t="shared" si="3"/>
        <v>0</v>
      </c>
      <c r="M16" s="358"/>
      <c r="N16" s="366"/>
    </row>
    <row r="17" spans="1:14" ht="27" customHeight="1" x14ac:dyDescent="0.25">
      <c r="A17" s="382">
        <v>17</v>
      </c>
      <c r="B17" s="211" t="s">
        <v>124</v>
      </c>
      <c r="C17" s="129">
        <f t="shared" si="0"/>
        <v>0</v>
      </c>
      <c r="D17" s="207">
        <f t="shared" si="8"/>
        <v>0</v>
      </c>
      <c r="E17" s="208">
        <f t="shared" si="9"/>
        <v>0</v>
      </c>
      <c r="F17" s="202">
        <f t="shared" ref="F17" si="10">+G17+H17</f>
        <v>0</v>
      </c>
      <c r="G17" s="358"/>
      <c r="H17" s="368"/>
      <c r="I17" s="202">
        <f t="shared" ref="I17" si="11">+J17+K17</f>
        <v>0</v>
      </c>
      <c r="J17" s="358"/>
      <c r="K17" s="366"/>
      <c r="L17" s="202">
        <f t="shared" ref="L17" si="12">+M17+N17</f>
        <v>0</v>
      </c>
      <c r="M17" s="358"/>
      <c r="N17" s="366"/>
    </row>
    <row r="18" spans="1:14" ht="27" customHeight="1" x14ac:dyDescent="0.25">
      <c r="A18" s="382">
        <v>18</v>
      </c>
      <c r="B18" s="206" t="s">
        <v>817</v>
      </c>
      <c r="C18" s="129">
        <f t="shared" si="0"/>
        <v>0</v>
      </c>
      <c r="D18" s="207">
        <f t="shared" si="8"/>
        <v>0</v>
      </c>
      <c r="E18" s="208">
        <f t="shared" si="9"/>
        <v>0</v>
      </c>
      <c r="F18" s="209">
        <f t="shared" si="1"/>
        <v>0</v>
      </c>
      <c r="G18" s="369"/>
      <c r="H18" s="370"/>
      <c r="I18" s="209">
        <f t="shared" si="2"/>
        <v>0</v>
      </c>
      <c r="J18" s="369"/>
      <c r="K18" s="371"/>
      <c r="L18" s="209">
        <f t="shared" si="3"/>
        <v>0</v>
      </c>
      <c r="M18" s="369"/>
      <c r="N18" s="371"/>
    </row>
    <row r="19" spans="1:14" s="60" customFormat="1" ht="27" customHeight="1" x14ac:dyDescent="0.25">
      <c r="A19" s="382">
        <v>19</v>
      </c>
      <c r="B19" s="198" t="s">
        <v>881</v>
      </c>
      <c r="C19" s="199">
        <f t="shared" ref="C19:C24" si="13">D19+E19</f>
        <v>0</v>
      </c>
      <c r="D19" s="200">
        <f t="shared" si="8"/>
        <v>0</v>
      </c>
      <c r="E19" s="201">
        <f t="shared" si="9"/>
        <v>0</v>
      </c>
      <c r="F19" s="210">
        <f t="shared" ref="F19:F24" si="14">+G19+H19</f>
        <v>0</v>
      </c>
      <c r="G19" s="200">
        <f>SUM(G20:G24)</f>
        <v>0</v>
      </c>
      <c r="H19" s="203">
        <f>SUM(H20:H24)</f>
        <v>0</v>
      </c>
      <c r="I19" s="210">
        <f t="shared" ref="I19:I24" si="15">+J19+K19</f>
        <v>0</v>
      </c>
      <c r="J19" s="200">
        <f>SUM(J20:J24)</f>
        <v>0</v>
      </c>
      <c r="K19" s="203">
        <f>SUM(K20:K24)</f>
        <v>0</v>
      </c>
      <c r="L19" s="210">
        <f t="shared" ref="L19:L24" si="16">+M19+N19</f>
        <v>0</v>
      </c>
      <c r="M19" s="200">
        <f>SUM(M20:M24)</f>
        <v>0</v>
      </c>
      <c r="N19" s="201">
        <f>SUM(N20:N24)</f>
        <v>0</v>
      </c>
    </row>
    <row r="20" spans="1:14" ht="27" customHeight="1" x14ac:dyDescent="0.25">
      <c r="A20" s="382">
        <v>20</v>
      </c>
      <c r="B20" s="204" t="s">
        <v>882</v>
      </c>
      <c r="C20" s="127">
        <f t="shared" si="13"/>
        <v>0</v>
      </c>
      <c r="D20" s="136">
        <f t="shared" si="8"/>
        <v>0</v>
      </c>
      <c r="E20" s="205">
        <f t="shared" si="9"/>
        <v>0</v>
      </c>
      <c r="F20" s="202">
        <f t="shared" si="14"/>
        <v>0</v>
      </c>
      <c r="G20" s="358"/>
      <c r="H20" s="368"/>
      <c r="I20" s="202">
        <f t="shared" si="15"/>
        <v>0</v>
      </c>
      <c r="J20" s="358"/>
      <c r="K20" s="366"/>
      <c r="L20" s="202">
        <f t="shared" si="16"/>
        <v>0</v>
      </c>
      <c r="M20" s="358"/>
      <c r="N20" s="366"/>
    </row>
    <row r="21" spans="1:14" ht="27" customHeight="1" x14ac:dyDescent="0.25">
      <c r="A21" s="382">
        <v>21</v>
      </c>
      <c r="B21" s="204" t="s">
        <v>883</v>
      </c>
      <c r="C21" s="127">
        <f t="shared" si="13"/>
        <v>0</v>
      </c>
      <c r="D21" s="136">
        <f t="shared" si="8"/>
        <v>0</v>
      </c>
      <c r="E21" s="205">
        <f t="shared" si="9"/>
        <v>0</v>
      </c>
      <c r="F21" s="202">
        <f t="shared" si="14"/>
        <v>0</v>
      </c>
      <c r="G21" s="358"/>
      <c r="H21" s="368"/>
      <c r="I21" s="202">
        <f t="shared" si="15"/>
        <v>0</v>
      </c>
      <c r="J21" s="358"/>
      <c r="K21" s="366"/>
      <c r="L21" s="202">
        <f t="shared" si="16"/>
        <v>0</v>
      </c>
      <c r="M21" s="358"/>
      <c r="N21" s="366"/>
    </row>
    <row r="22" spans="1:14" ht="27" customHeight="1" x14ac:dyDescent="0.25">
      <c r="A22" s="382">
        <v>22</v>
      </c>
      <c r="B22" s="204" t="s">
        <v>884</v>
      </c>
      <c r="C22" s="127">
        <f t="shared" si="13"/>
        <v>0</v>
      </c>
      <c r="D22" s="136">
        <f t="shared" si="8"/>
        <v>0</v>
      </c>
      <c r="E22" s="205">
        <f t="shared" si="9"/>
        <v>0</v>
      </c>
      <c r="F22" s="202">
        <f t="shared" si="14"/>
        <v>0</v>
      </c>
      <c r="G22" s="358"/>
      <c r="H22" s="368"/>
      <c r="I22" s="202">
        <f t="shared" si="15"/>
        <v>0</v>
      </c>
      <c r="J22" s="358"/>
      <c r="K22" s="366"/>
      <c r="L22" s="202">
        <f t="shared" si="16"/>
        <v>0</v>
      </c>
      <c r="M22" s="358"/>
      <c r="N22" s="366"/>
    </row>
    <row r="23" spans="1:14" ht="27" customHeight="1" x14ac:dyDescent="0.25">
      <c r="A23" s="382">
        <v>23</v>
      </c>
      <c r="B23" s="211" t="s">
        <v>885</v>
      </c>
      <c r="C23" s="129">
        <f t="shared" si="13"/>
        <v>0</v>
      </c>
      <c r="D23" s="207">
        <f t="shared" si="8"/>
        <v>0</v>
      </c>
      <c r="E23" s="208">
        <f t="shared" si="9"/>
        <v>0</v>
      </c>
      <c r="F23" s="202">
        <f t="shared" si="14"/>
        <v>0</v>
      </c>
      <c r="G23" s="358"/>
      <c r="H23" s="368"/>
      <c r="I23" s="202">
        <f t="shared" si="15"/>
        <v>0</v>
      </c>
      <c r="J23" s="358"/>
      <c r="K23" s="366"/>
      <c r="L23" s="202">
        <f t="shared" si="16"/>
        <v>0</v>
      </c>
      <c r="M23" s="358"/>
      <c r="N23" s="366"/>
    </row>
    <row r="24" spans="1:14" ht="27" customHeight="1" x14ac:dyDescent="0.25">
      <c r="A24" s="382">
        <v>24</v>
      </c>
      <c r="B24" s="206" t="s">
        <v>1548</v>
      </c>
      <c r="C24" s="129">
        <f t="shared" si="13"/>
        <v>0</v>
      </c>
      <c r="D24" s="207">
        <f t="shared" si="8"/>
        <v>0</v>
      </c>
      <c r="E24" s="208">
        <f t="shared" si="9"/>
        <v>0</v>
      </c>
      <c r="F24" s="209">
        <f t="shared" si="14"/>
        <v>0</v>
      </c>
      <c r="G24" s="369"/>
      <c r="H24" s="370"/>
      <c r="I24" s="209">
        <f t="shared" si="15"/>
        <v>0</v>
      </c>
      <c r="J24" s="369"/>
      <c r="K24" s="371"/>
      <c r="L24" s="209">
        <f t="shared" si="16"/>
        <v>0</v>
      </c>
      <c r="M24" s="369"/>
      <c r="N24" s="371"/>
    </row>
    <row r="25" spans="1:14" s="60" customFormat="1" ht="27" customHeight="1" x14ac:dyDescent="0.25">
      <c r="A25" s="382">
        <v>25</v>
      </c>
      <c r="B25" s="392" t="s">
        <v>886</v>
      </c>
      <c r="C25" s="199">
        <f t="shared" ref="C25:C29" si="17">D25+E25</f>
        <v>0</v>
      </c>
      <c r="D25" s="200">
        <f t="shared" si="8"/>
        <v>0</v>
      </c>
      <c r="E25" s="201">
        <f t="shared" si="9"/>
        <v>0</v>
      </c>
      <c r="F25" s="210">
        <f t="shared" ref="F25:F29" si="18">+G25+H25</f>
        <v>0</v>
      </c>
      <c r="G25" s="200">
        <f>SUM(G26:G30)</f>
        <v>0</v>
      </c>
      <c r="H25" s="203">
        <f>SUM(H26:H30)</f>
        <v>0</v>
      </c>
      <c r="I25" s="210">
        <f t="shared" ref="I25:I29" si="19">+J25+K25</f>
        <v>0</v>
      </c>
      <c r="J25" s="200">
        <f>SUM(J26:J30)</f>
        <v>0</v>
      </c>
      <c r="K25" s="203">
        <f>SUM(K26:K30)</f>
        <v>0</v>
      </c>
      <c r="L25" s="210">
        <f t="shared" ref="L25:L29" si="20">+M25+N25</f>
        <v>0</v>
      </c>
      <c r="M25" s="200">
        <f>SUM(M26:M30)</f>
        <v>0</v>
      </c>
      <c r="N25" s="201">
        <f>SUM(N26:N30)</f>
        <v>0</v>
      </c>
    </row>
    <row r="26" spans="1:14" ht="27" customHeight="1" x14ac:dyDescent="0.25">
      <c r="A26" s="382">
        <v>26</v>
      </c>
      <c r="B26" s="204" t="s">
        <v>887</v>
      </c>
      <c r="C26" s="127">
        <f t="shared" si="17"/>
        <v>0</v>
      </c>
      <c r="D26" s="136">
        <f t="shared" si="8"/>
        <v>0</v>
      </c>
      <c r="E26" s="205">
        <f t="shared" si="9"/>
        <v>0</v>
      </c>
      <c r="F26" s="202">
        <f t="shared" si="18"/>
        <v>0</v>
      </c>
      <c r="G26" s="358"/>
      <c r="H26" s="368"/>
      <c r="I26" s="202">
        <f t="shared" si="19"/>
        <v>0</v>
      </c>
      <c r="J26" s="358"/>
      <c r="K26" s="366"/>
      <c r="L26" s="202">
        <f t="shared" si="20"/>
        <v>0</v>
      </c>
      <c r="M26" s="358"/>
      <c r="N26" s="366"/>
    </row>
    <row r="27" spans="1:14" ht="27" customHeight="1" x14ac:dyDescent="0.25">
      <c r="A27" s="382">
        <v>27</v>
      </c>
      <c r="B27" s="204" t="s">
        <v>1549</v>
      </c>
      <c r="C27" s="127">
        <f t="shared" si="17"/>
        <v>0</v>
      </c>
      <c r="D27" s="136">
        <f t="shared" si="8"/>
        <v>0</v>
      </c>
      <c r="E27" s="205">
        <f t="shared" si="9"/>
        <v>0</v>
      </c>
      <c r="F27" s="202">
        <f t="shared" si="18"/>
        <v>0</v>
      </c>
      <c r="G27" s="358"/>
      <c r="H27" s="368"/>
      <c r="I27" s="202">
        <f t="shared" si="19"/>
        <v>0</v>
      </c>
      <c r="J27" s="358"/>
      <c r="K27" s="366"/>
      <c r="L27" s="202">
        <f t="shared" si="20"/>
        <v>0</v>
      </c>
      <c r="M27" s="358"/>
      <c r="N27" s="366"/>
    </row>
    <row r="28" spans="1:14" ht="27" customHeight="1" x14ac:dyDescent="0.25">
      <c r="A28" s="382">
        <v>28</v>
      </c>
      <c r="B28" s="204" t="s">
        <v>888</v>
      </c>
      <c r="C28" s="127">
        <f t="shared" si="17"/>
        <v>0</v>
      </c>
      <c r="D28" s="136">
        <f t="shared" si="8"/>
        <v>0</v>
      </c>
      <c r="E28" s="205">
        <f t="shared" si="9"/>
        <v>0</v>
      </c>
      <c r="F28" s="202">
        <f t="shared" si="18"/>
        <v>0</v>
      </c>
      <c r="G28" s="358"/>
      <c r="H28" s="368"/>
      <c r="I28" s="202">
        <f t="shared" si="19"/>
        <v>0</v>
      </c>
      <c r="J28" s="358"/>
      <c r="K28" s="366"/>
      <c r="L28" s="202">
        <f t="shared" si="20"/>
        <v>0</v>
      </c>
      <c r="M28" s="358"/>
      <c r="N28" s="366"/>
    </row>
    <row r="29" spans="1:14" ht="27" customHeight="1" thickBot="1" x14ac:dyDescent="0.3">
      <c r="A29" s="382">
        <v>29</v>
      </c>
      <c r="B29" s="391" t="s">
        <v>889</v>
      </c>
      <c r="C29" s="139">
        <f t="shared" si="17"/>
        <v>0</v>
      </c>
      <c r="D29" s="383">
        <f t="shared" si="8"/>
        <v>0</v>
      </c>
      <c r="E29" s="384">
        <f t="shared" si="9"/>
        <v>0</v>
      </c>
      <c r="F29" s="385">
        <f t="shared" si="18"/>
        <v>0</v>
      </c>
      <c r="G29" s="386"/>
      <c r="H29" s="387"/>
      <c r="I29" s="385">
        <f t="shared" si="19"/>
        <v>0</v>
      </c>
      <c r="J29" s="386"/>
      <c r="K29" s="388"/>
      <c r="L29" s="385">
        <f t="shared" si="20"/>
        <v>0</v>
      </c>
      <c r="M29" s="386"/>
      <c r="N29" s="388"/>
    </row>
    <row r="30" spans="1:14" ht="15.75" thickTop="1" x14ac:dyDescent="0.25">
      <c r="A30" s="382">
        <v>30</v>
      </c>
      <c r="B30" s="389"/>
      <c r="C30" s="389"/>
      <c r="D30" s="389"/>
      <c r="E30" s="389"/>
      <c r="F30" s="390"/>
      <c r="G30" s="389"/>
      <c r="H30" s="389"/>
      <c r="I30" s="389"/>
      <c r="J30" s="389"/>
      <c r="K30" s="389"/>
      <c r="L30" s="389"/>
      <c r="M30" s="389"/>
      <c r="N30" s="389"/>
    </row>
    <row r="31" spans="1:14" x14ac:dyDescent="0.25">
      <c r="A31" s="382">
        <v>31</v>
      </c>
      <c r="B31" s="155" t="s">
        <v>87</v>
      </c>
    </row>
    <row r="32" spans="1:14" x14ac:dyDescent="0.25">
      <c r="A32" s="382">
        <v>32</v>
      </c>
      <c r="B32" s="481"/>
      <c r="C32" s="482"/>
      <c r="D32" s="482"/>
      <c r="E32" s="482"/>
      <c r="F32" s="482"/>
      <c r="G32" s="482"/>
      <c r="H32" s="482"/>
      <c r="I32" s="482"/>
      <c r="J32" s="482"/>
      <c r="K32" s="482"/>
      <c r="L32" s="482"/>
      <c r="M32" s="482"/>
      <c r="N32" s="483"/>
    </row>
    <row r="33" spans="2:14" x14ac:dyDescent="0.25">
      <c r="B33" s="484"/>
      <c r="C33" s="485"/>
      <c r="D33" s="485"/>
      <c r="E33" s="485"/>
      <c r="F33" s="485"/>
      <c r="G33" s="485"/>
      <c r="H33" s="485"/>
      <c r="I33" s="485"/>
      <c r="J33" s="485"/>
      <c r="K33" s="485"/>
      <c r="L33" s="485"/>
      <c r="M33" s="485"/>
      <c r="N33" s="486"/>
    </row>
    <row r="34" spans="2:14" x14ac:dyDescent="0.25">
      <c r="B34" s="484"/>
      <c r="C34" s="485"/>
      <c r="D34" s="485"/>
      <c r="E34" s="485"/>
      <c r="F34" s="485"/>
      <c r="G34" s="485"/>
      <c r="H34" s="485"/>
      <c r="I34" s="485"/>
      <c r="J34" s="485"/>
      <c r="K34" s="485"/>
      <c r="L34" s="485"/>
      <c r="M34" s="485"/>
      <c r="N34" s="486"/>
    </row>
    <row r="35" spans="2:14" x14ac:dyDescent="0.25">
      <c r="B35" s="484"/>
      <c r="C35" s="485"/>
      <c r="D35" s="485"/>
      <c r="E35" s="485"/>
      <c r="F35" s="485"/>
      <c r="G35" s="485"/>
      <c r="H35" s="485"/>
      <c r="I35" s="485"/>
      <c r="J35" s="485"/>
      <c r="K35" s="485"/>
      <c r="L35" s="485"/>
      <c r="M35" s="485"/>
      <c r="N35" s="486"/>
    </row>
    <row r="36" spans="2:14" x14ac:dyDescent="0.25">
      <c r="B36" s="487"/>
      <c r="C36" s="488"/>
      <c r="D36" s="488"/>
      <c r="E36" s="488"/>
      <c r="F36" s="488"/>
      <c r="G36" s="488"/>
      <c r="H36" s="488"/>
      <c r="I36" s="488"/>
      <c r="J36" s="488"/>
      <c r="K36" s="488"/>
      <c r="L36" s="488"/>
      <c r="M36" s="488"/>
      <c r="N36" s="489"/>
    </row>
  </sheetData>
  <sheetProtection algorithmName="SHA-512" hashValue="FS6sBvQVSx4xzJqljCUDyJvVQJsTtj0QYglj/ZIGzxmhzvXwccE0iRK/xtUDtMaJTlURizOHgMAFsubBuxGIaw==" saltValue="v/z45zYAAwj+ysieJJm+7A==" spinCount="100000" sheet="1" objects="1" scenarios="1"/>
  <mergeCells count="6">
    <mergeCell ref="B32:N36"/>
    <mergeCell ref="I5:K5"/>
    <mergeCell ref="L5:N5"/>
    <mergeCell ref="B5:B6"/>
    <mergeCell ref="C5:E5"/>
    <mergeCell ref="F5:H5"/>
  </mergeCells>
  <conditionalFormatting sqref="C19:E23">
    <cfRule type="cellIs" dxfId="39" priority="4" operator="equal">
      <formula>0</formula>
    </cfRule>
  </conditionalFormatting>
  <conditionalFormatting sqref="C25:E29">
    <cfRule type="cellIs" dxfId="38" priority="1" operator="equal">
      <formula>0</formula>
    </cfRule>
  </conditionalFormatting>
  <conditionalFormatting sqref="C8:F12 I8:I12 L8:L12">
    <cfRule type="cellIs" dxfId="37" priority="13" operator="equal">
      <formula>0</formula>
    </cfRule>
  </conditionalFormatting>
  <conditionalFormatting sqref="C7:N7 F13:N13 C13:E17 F19:N19 F25:N25">
    <cfRule type="cellIs" dxfId="36" priority="8" operator="equal">
      <formula>0</formula>
    </cfRule>
  </conditionalFormatting>
  <conditionalFormatting sqref="F14:F17">
    <cfRule type="cellIs" dxfId="35" priority="11" operator="equal">
      <formula>0</formula>
    </cfRule>
  </conditionalFormatting>
  <conditionalFormatting sqref="F20:F23">
    <cfRule type="cellIs" dxfId="34" priority="6" operator="equal">
      <formula>0</formula>
    </cfRule>
  </conditionalFormatting>
  <conditionalFormatting sqref="F26:F29">
    <cfRule type="cellIs" dxfId="33" priority="3" operator="equal">
      <formula>0</formula>
    </cfRule>
  </conditionalFormatting>
  <conditionalFormatting sqref="I14:I18 L14:L18 C18:F18 I20:I24 L20:L24 C24:F24 I26:I29 L26:L29">
    <cfRule type="cellIs" dxfId="32" priority="7" operator="equal">
      <formula>0</formula>
    </cfRule>
  </conditionalFormatting>
  <printOptions horizontalCentered="1"/>
  <pageMargins left="0.39370078740157483" right="0.39370078740157483" top="0.59055118110236227" bottom="0.43307086614173229" header="0.31496062992125984" footer="0.19685039370078741"/>
  <pageSetup scale="64" orientation="landscape" r:id="rId1"/>
  <headerFooter>
    <oddHeader>&amp;L&amp;G</oddHeader>
    <oddFooter>&amp;R&amp;"Carlito,Negrita"Técnica Nocturna&amp;"Carlito,Normal", 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4">
    <pageSetUpPr fitToPage="1"/>
  </sheetPr>
  <dimension ref="A1:X25"/>
  <sheetViews>
    <sheetView showGridLines="0" zoomScale="95" zoomScaleNormal="95" workbookViewId="0"/>
  </sheetViews>
  <sheetFormatPr baseColWidth="10" defaultColWidth="11.42578125" defaultRowHeight="15" x14ac:dyDescent="0.25"/>
  <cols>
    <col min="1" max="1" width="5.7109375" style="158" customWidth="1"/>
    <col min="2" max="2" width="18.140625" style="111" customWidth="1"/>
    <col min="3" max="6" width="15.7109375" style="111" customWidth="1"/>
    <col min="7" max="16384" width="11.42578125" style="111"/>
  </cols>
  <sheetData>
    <row r="1" spans="1:24" ht="20.25" customHeight="1" x14ac:dyDescent="0.3">
      <c r="A1" s="382">
        <v>1</v>
      </c>
      <c r="B1" s="159" t="s">
        <v>177</v>
      </c>
      <c r="C1" s="160"/>
    </row>
    <row r="2" spans="1:24" ht="18.75" x14ac:dyDescent="0.3">
      <c r="A2" s="382">
        <v>2</v>
      </c>
      <c r="B2" s="159" t="s">
        <v>433</v>
      </c>
      <c r="C2" s="161"/>
      <c r="D2" s="161"/>
      <c r="E2" s="161"/>
      <c r="F2" s="161"/>
    </row>
    <row r="3" spans="1:24" ht="18.75" x14ac:dyDescent="0.3">
      <c r="A3" s="382">
        <v>3</v>
      </c>
      <c r="B3" s="159" t="s">
        <v>434</v>
      </c>
      <c r="C3" s="161"/>
      <c r="D3" s="161"/>
      <c r="E3" s="161"/>
      <c r="F3" s="161"/>
    </row>
    <row r="4" spans="1:24" s="8" customFormat="1" ht="19.5" thickBot="1" x14ac:dyDescent="0.35">
      <c r="A4" s="382">
        <v>4</v>
      </c>
      <c r="B4" s="381" t="s">
        <v>857</v>
      </c>
      <c r="C4" s="215"/>
      <c r="D4" s="215"/>
      <c r="E4" s="215"/>
      <c r="F4" s="215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</row>
    <row r="5" spans="1:24" ht="36" customHeight="1" thickTop="1" thickBot="1" x14ac:dyDescent="0.3">
      <c r="A5" s="382">
        <v>5</v>
      </c>
      <c r="B5" s="175" t="s">
        <v>431</v>
      </c>
      <c r="C5" s="176" t="s">
        <v>0</v>
      </c>
      <c r="D5" s="395" t="s">
        <v>895</v>
      </c>
      <c r="E5" s="396" t="s">
        <v>896</v>
      </c>
      <c r="F5" s="397" t="s">
        <v>1459</v>
      </c>
    </row>
    <row r="6" spans="1:24" ht="21" customHeight="1" thickTop="1" thickBot="1" x14ac:dyDescent="0.3">
      <c r="A6" s="382">
        <v>6</v>
      </c>
      <c r="B6" s="401" t="s">
        <v>0</v>
      </c>
      <c r="C6" s="177">
        <f t="shared" ref="C6:C14" si="0">SUM(D6:F6)</f>
        <v>0</v>
      </c>
      <c r="D6" s="178">
        <f>SUM(D7:D14)</f>
        <v>0</v>
      </c>
      <c r="E6" s="168">
        <f>SUM(E7:E14)</f>
        <v>0</v>
      </c>
      <c r="F6" s="168">
        <f>SUM(F7:F14)</f>
        <v>0</v>
      </c>
    </row>
    <row r="7" spans="1:24" ht="21.75" customHeight="1" x14ac:dyDescent="0.25">
      <c r="A7" s="382">
        <v>7</v>
      </c>
      <c r="B7" s="296">
        <v>12</v>
      </c>
      <c r="C7" s="179">
        <f t="shared" si="0"/>
        <v>0</v>
      </c>
      <c r="D7" s="364"/>
      <c r="E7" s="365"/>
      <c r="F7" s="365"/>
    </row>
    <row r="8" spans="1:24" ht="21.75" customHeight="1" x14ac:dyDescent="0.25">
      <c r="A8" s="382">
        <v>8</v>
      </c>
      <c r="B8" s="296">
        <v>13</v>
      </c>
      <c r="C8" s="180">
        <f t="shared" si="0"/>
        <v>0</v>
      </c>
      <c r="D8" s="366"/>
      <c r="E8" s="344"/>
      <c r="F8" s="344"/>
    </row>
    <row r="9" spans="1:24" ht="21.75" customHeight="1" x14ac:dyDescent="0.25">
      <c r="A9" s="382">
        <v>9</v>
      </c>
      <c r="B9" s="296">
        <v>14</v>
      </c>
      <c r="C9" s="180">
        <f t="shared" si="0"/>
        <v>0</v>
      </c>
      <c r="D9" s="366"/>
      <c r="E9" s="344"/>
      <c r="F9" s="344"/>
    </row>
    <row r="10" spans="1:24" ht="21.75" customHeight="1" x14ac:dyDescent="0.25">
      <c r="A10" s="382">
        <v>10</v>
      </c>
      <c r="B10" s="296">
        <v>15</v>
      </c>
      <c r="C10" s="180">
        <f t="shared" si="0"/>
        <v>0</v>
      </c>
      <c r="D10" s="366"/>
      <c r="E10" s="344"/>
      <c r="F10" s="344"/>
    </row>
    <row r="11" spans="1:24" ht="21.75" customHeight="1" x14ac:dyDescent="0.25">
      <c r="A11" s="382">
        <v>11</v>
      </c>
      <c r="B11" s="296">
        <v>16</v>
      </c>
      <c r="C11" s="180">
        <f t="shared" si="0"/>
        <v>0</v>
      </c>
      <c r="D11" s="366"/>
      <c r="E11" s="344"/>
      <c r="F11" s="344"/>
    </row>
    <row r="12" spans="1:24" ht="21.75" customHeight="1" x14ac:dyDescent="0.25">
      <c r="A12" s="382">
        <v>12</v>
      </c>
      <c r="B12" s="296">
        <v>17</v>
      </c>
      <c r="C12" s="180">
        <f t="shared" si="0"/>
        <v>0</v>
      </c>
      <c r="D12" s="366"/>
      <c r="E12" s="344"/>
      <c r="F12" s="344"/>
    </row>
    <row r="13" spans="1:24" ht="21.75" customHeight="1" x14ac:dyDescent="0.25">
      <c r="A13" s="382">
        <v>13</v>
      </c>
      <c r="B13" s="296">
        <v>18</v>
      </c>
      <c r="C13" s="180">
        <f t="shared" si="0"/>
        <v>0</v>
      </c>
      <c r="D13" s="366"/>
      <c r="E13" s="344"/>
      <c r="F13" s="344"/>
    </row>
    <row r="14" spans="1:24" ht="21.75" customHeight="1" thickBot="1" x14ac:dyDescent="0.3">
      <c r="A14" s="382">
        <v>14</v>
      </c>
      <c r="B14" s="297" t="s">
        <v>71</v>
      </c>
      <c r="C14" s="171">
        <f t="shared" si="0"/>
        <v>0</v>
      </c>
      <c r="D14" s="367"/>
      <c r="E14" s="356"/>
      <c r="F14" s="356"/>
    </row>
    <row r="15" spans="1:24" ht="17.25" customHeight="1" thickTop="1" x14ac:dyDescent="0.25">
      <c r="A15" s="382">
        <v>15</v>
      </c>
      <c r="B15" s="172"/>
      <c r="C15" s="181"/>
      <c r="D15" s="182"/>
      <c r="E15" s="182"/>
      <c r="F15" s="182"/>
    </row>
    <row r="16" spans="1:24" ht="17.25" customHeight="1" x14ac:dyDescent="0.25">
      <c r="A16" s="382">
        <v>16</v>
      </c>
      <c r="B16" s="183" t="s">
        <v>432</v>
      </c>
      <c r="C16" s="184"/>
      <c r="D16" s="184"/>
      <c r="E16" s="185"/>
      <c r="F16" s="181"/>
      <c r="G16" s="181"/>
      <c r="H16" s="181"/>
    </row>
    <row r="17" spans="1:8" ht="17.25" customHeight="1" x14ac:dyDescent="0.25">
      <c r="A17" s="382">
        <v>17</v>
      </c>
      <c r="B17" s="186" t="s">
        <v>182</v>
      </c>
      <c r="C17" s="363"/>
      <c r="D17" s="524" t="str">
        <f>IF(OR(C17&gt;'Cuadro 1'!E11,C18&gt;'Cuadro 1'!E11,C19&gt;'Cuadro 1'!D11),"El dato indicado es mayor a lo reportado en la línea de Exclusión del Cuadro 1, según corresponda.","")</f>
        <v/>
      </c>
      <c r="E17" s="187"/>
      <c r="F17" s="181"/>
      <c r="G17" s="181"/>
      <c r="H17" s="181"/>
    </row>
    <row r="18" spans="1:8" ht="17.25" customHeight="1" x14ac:dyDescent="0.25">
      <c r="A18" s="382">
        <v>18</v>
      </c>
      <c r="B18" s="186" t="s">
        <v>183</v>
      </c>
      <c r="C18" s="363"/>
      <c r="D18" s="524"/>
      <c r="E18" s="187"/>
      <c r="F18" s="181"/>
      <c r="G18" s="181"/>
      <c r="H18" s="181"/>
    </row>
    <row r="19" spans="1:8" ht="17.25" customHeight="1" x14ac:dyDescent="0.25">
      <c r="A19" s="382">
        <v>19</v>
      </c>
      <c r="B19" s="186" t="s">
        <v>184</v>
      </c>
      <c r="C19" s="363"/>
      <c r="D19" s="524"/>
      <c r="E19" s="187"/>
      <c r="F19" s="181"/>
      <c r="G19" s="181"/>
      <c r="H19" s="181"/>
    </row>
    <row r="20" spans="1:8" ht="6.6" customHeight="1" x14ac:dyDescent="0.25">
      <c r="A20" s="382">
        <v>20</v>
      </c>
      <c r="B20" s="188"/>
      <c r="C20" s="189"/>
      <c r="D20" s="190"/>
      <c r="E20" s="191"/>
      <c r="F20" s="181"/>
      <c r="G20" s="181"/>
      <c r="H20" s="181"/>
    </row>
    <row r="21" spans="1:8" ht="20.25" customHeight="1" x14ac:dyDescent="0.25">
      <c r="A21" s="382">
        <v>21</v>
      </c>
      <c r="B21" s="81" t="s">
        <v>87</v>
      </c>
      <c r="E21" s="192"/>
      <c r="F21" s="192"/>
    </row>
    <row r="22" spans="1:8" ht="21" customHeight="1" x14ac:dyDescent="0.25">
      <c r="A22" s="382">
        <v>22</v>
      </c>
      <c r="B22" s="503"/>
      <c r="C22" s="504"/>
      <c r="D22" s="504"/>
      <c r="E22" s="504"/>
      <c r="F22" s="505"/>
    </row>
    <row r="23" spans="1:8" ht="21" customHeight="1" x14ac:dyDescent="0.25">
      <c r="B23" s="506"/>
      <c r="C23" s="507"/>
      <c r="D23" s="507"/>
      <c r="E23" s="507"/>
      <c r="F23" s="508"/>
    </row>
    <row r="24" spans="1:8" ht="21" customHeight="1" x14ac:dyDescent="0.25">
      <c r="B24" s="506"/>
      <c r="C24" s="507"/>
      <c r="D24" s="507"/>
      <c r="E24" s="507"/>
      <c r="F24" s="508"/>
    </row>
    <row r="25" spans="1:8" ht="21" customHeight="1" x14ac:dyDescent="0.25">
      <c r="B25" s="509"/>
      <c r="C25" s="510"/>
      <c r="D25" s="510"/>
      <c r="E25" s="510"/>
      <c r="F25" s="511"/>
    </row>
  </sheetData>
  <sheetProtection algorithmName="SHA-512" hashValue="RRz9IHe6Z55nZvwHZka4yB3QMd3i3+IX6W71RLWhXrKaQRjvHDOJ8zP7iJ9z3rV02SmIprMHT+PukVT3slNr4Q==" saltValue="QEgtrudwBlUjXhNqEUA58A==" spinCount="100000" sheet="1" objects="1" scenarios="1"/>
  <mergeCells count="2">
    <mergeCell ref="D17:D19"/>
    <mergeCell ref="B22:F25"/>
  </mergeCells>
  <conditionalFormatting sqref="D6:F6 C6:C14">
    <cfRule type="cellIs" dxfId="31" priority="1" operator="equal">
      <formula>0</formula>
    </cfRule>
  </conditionalFormatting>
  <dataValidations count="1">
    <dataValidation type="whole" allowBlank="1" showInputMessage="1" showErrorMessage="1" sqref="C17:C20" xr:uid="{00000000-0002-0000-0900-000000000000}">
      <formula1>0</formula1>
      <formula2>1000</formula2>
    </dataValidation>
  </dataValidations>
  <printOptions horizontalCentered="1"/>
  <pageMargins left="0.39370078740157483" right="0.39370078740157483" top="0.59055118110236227" bottom="0.43307086614173229" header="0.31496062992125984" footer="0.19685039370078741"/>
  <pageSetup orientation="landscape" r:id="rId1"/>
  <headerFooter>
    <oddHeader>&amp;L&amp;G</oddHeader>
    <oddFooter>&amp;R&amp;"Carlito,Negrita"Técnica Nocturna&amp;"Carlito,Normal",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18</vt:i4>
      </vt:variant>
    </vt:vector>
  </HeadingPairs>
  <TitlesOfParts>
    <vt:vector size="35" baseType="lpstr">
      <vt:lpstr>ubicacion (2)</vt:lpstr>
      <vt:lpstr>Códigos Portada</vt:lpstr>
      <vt:lpstr>Portada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Cuadro 10</vt:lpstr>
      <vt:lpstr>Cuadro 11</vt:lpstr>
      <vt:lpstr>Cuadro 12</vt:lpstr>
      <vt:lpstr>Cuadro 13</vt:lpstr>
      <vt:lpstr>Cuadro 14</vt:lpstr>
      <vt:lpstr>'Cuadro 1'!Área_de_impresión</vt:lpstr>
      <vt:lpstr>'Cuadro 10'!Área_de_impresión</vt:lpstr>
      <vt:lpstr>'Cuadro 11'!Área_de_impresión</vt:lpstr>
      <vt:lpstr>'Cuadro 14'!Área_de_impresión</vt:lpstr>
      <vt:lpstr>'Cuadro 2'!Área_de_impresión</vt:lpstr>
      <vt:lpstr>'Cuadro 3'!Área_de_impresión</vt:lpstr>
      <vt:lpstr>'Cuadro 4'!Área_de_impresión</vt:lpstr>
      <vt:lpstr>'Cuadro 5'!Área_de_impresión</vt:lpstr>
      <vt:lpstr>'Cuadro 6'!Área_de_impresión</vt:lpstr>
      <vt:lpstr>'Cuadro 7'!Área_de_impresión</vt:lpstr>
      <vt:lpstr>'Cuadro 8'!Área_de_impresión</vt:lpstr>
      <vt:lpstr>'Cuadro 9'!Área_de_impresión</vt:lpstr>
      <vt:lpstr>Portada!Área_de_impresión</vt:lpstr>
      <vt:lpstr>datos</vt:lpstr>
      <vt:lpstr>prov</vt:lpstr>
      <vt:lpstr>prov1</vt:lpstr>
      <vt:lpstr>SINO</vt:lpstr>
      <vt:lpstr>'Cuadro 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dbrenes</dc:creator>
  <cp:lastModifiedBy>Dixie Brenes Vindas</cp:lastModifiedBy>
  <cp:lastPrinted>2025-11-26T03:53:53Z</cp:lastPrinted>
  <dcterms:created xsi:type="dcterms:W3CDTF">2011-05-27T17:11:21Z</dcterms:created>
  <dcterms:modified xsi:type="dcterms:W3CDTF">2025-11-26T17:42:37Z</dcterms:modified>
</cp:coreProperties>
</file>